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0905" tabRatio="894" activeTab="1"/>
  </bookViews>
  <sheets>
    <sheet name="Index sheet" sheetId="30" r:id="rId1"/>
    <sheet name="заголов." sheetId="1" r:id="rId2"/>
    <sheet name="цели, виды деят." sheetId="2" r:id="rId3"/>
    <sheet name="услуги" sheetId="3" r:id="rId4"/>
    <sheet name="баланс." sheetId="4" r:id="rId5"/>
    <sheet name="фин. сост." sheetId="5" r:id="rId6"/>
    <sheet name="поступ. и вып." sheetId="6" r:id="rId7"/>
    <sheet name="закупка ТРУ" sheetId="8" r:id="rId8"/>
    <sheet name="врем." sheetId="9" r:id="rId9"/>
    <sheet name="спр." sheetId="10" r:id="rId10"/>
    <sheet name="об. (210) 1" sheetId="11" r:id="rId11"/>
    <sheet name="об.(210) 2" sheetId="12" r:id="rId12"/>
    <sheet name="об. (210) 3" sheetId="13" r:id="rId13"/>
    <sheet name="об. (210) 4" sheetId="14" r:id="rId14"/>
    <sheet name="об. (220)" sheetId="15" r:id="rId15"/>
    <sheet name="об.(230)" sheetId="16" r:id="rId16"/>
    <sheet name="об. (240)" sheetId="18" r:id="rId17"/>
    <sheet name="об. (250)" sheetId="19" r:id="rId18"/>
    <sheet name="об. (260) 1" sheetId="20" r:id="rId19"/>
    <sheet name="об. (260) 2" sheetId="21" r:id="rId20"/>
    <sheet name="об. (260) 3" sheetId="22" r:id="rId21"/>
    <sheet name="об. (260) 4" sheetId="24" r:id="rId22"/>
    <sheet name="об. (260) 5" sheetId="25" r:id="rId23"/>
    <sheet name="об. (260) 6" sheetId="26" r:id="rId24"/>
    <sheet name="об. (260) 7" sheetId="27" r:id="rId25"/>
    <sheet name="об. (260) 8" sheetId="28" r:id="rId26"/>
    <sheet name="сведения о операциях" sheetId="29" r:id="rId27"/>
  </sheets>
  <definedNames>
    <definedName name="___INDEX_SHEET___ASAP_Utilities">'Index sheet'!$A$1</definedName>
    <definedName name="_xlnm._FilterDatabase" localSheetId="8" hidden="1">врем.!$A$4:$C$4</definedName>
    <definedName name="_xlnm._FilterDatabase" localSheetId="7" hidden="1">'закупка ТРУ'!$A$7:$I$7</definedName>
    <definedName name="_xlnm._FilterDatabase" localSheetId="6" hidden="1">'поступ. и вып.'!$A$6:$I$6</definedName>
    <definedName name="_xlnm._FilterDatabase" localSheetId="9" hidden="1">спр.!$A$5:$C$5</definedName>
    <definedName name="_xlnm._FilterDatabase" localSheetId="5" hidden="1">'фин. сост.'!$A$5:$H$28</definedName>
    <definedName name="_xlnm.Print_Titles" localSheetId="4">'фин. сост.'!$3:$5</definedName>
    <definedName name="_xlnm.Print_Titles" localSheetId="8">#REF!</definedName>
    <definedName name="_xlnm.Print_Titles" localSheetId="1">'цели, виды деят.'!#REF!</definedName>
    <definedName name="_xlnm.Print_Titles" localSheetId="7">#REF!</definedName>
    <definedName name="_xlnm.Print_Titles" localSheetId="6">#REF!</definedName>
    <definedName name="_xlnm.Print_Titles" localSheetId="9">#REF!</definedName>
    <definedName name="_xlnm.Print_Titles" localSheetId="3">баланс.!$2:$4</definedName>
    <definedName name="_xlnm.Print_Titles" localSheetId="5">'поступ. и вып.'!$3:$6</definedName>
    <definedName name="_xlnm.Print_Titles" localSheetId="2">услуги!#REF!</definedName>
    <definedName name="_xlnm.Print_Area" localSheetId="8">врем.!$A$1:$C$8</definedName>
    <definedName name="_xlnm.Print_Area" localSheetId="7">'закупка ТРУ'!$A$1:$L$12</definedName>
    <definedName name="_xlnm.Print_Area" localSheetId="6">'поступ. и вып.'!$A$1:$I$143</definedName>
    <definedName name="_xlnm.Print_Area" localSheetId="26">'сведения о операциях'!$A$1:$FK$72</definedName>
    <definedName name="_xlnm.Print_Area" localSheetId="9">спр.!$A$1:$E$19</definedName>
    <definedName name="_xlnm.Print_Area" localSheetId="3">услуги!$A$1:$L$5</definedName>
    <definedName name="_xlnm.Print_Area" localSheetId="5">'фин. сост.'!$A$1:$C$28</definedName>
  </definedNames>
  <calcPr calcId="145621"/>
</workbook>
</file>

<file path=xl/calcChain.xml><?xml version="1.0" encoding="utf-8"?>
<calcChain xmlns="http://schemas.openxmlformats.org/spreadsheetml/2006/main">
  <c r="C23" i="5" l="1"/>
  <c r="C14" i="5"/>
  <c r="F10" i="28"/>
  <c r="F18" i="22"/>
  <c r="I7" i="6"/>
  <c r="D13" i="6"/>
  <c r="E46" i="25"/>
  <c r="I34" i="6" s="1"/>
  <c r="C15" i="22"/>
  <c r="D16" i="26"/>
  <c r="E35" i="6" s="1"/>
  <c r="D54" i="14"/>
  <c r="D52" i="14"/>
  <c r="D50" i="14"/>
  <c r="D46" i="14"/>
  <c r="J59" i="11"/>
  <c r="E21" i="6"/>
  <c r="E9" i="16"/>
  <c r="E14" i="16"/>
  <c r="E24" i="6" s="1"/>
  <c r="E22" i="16"/>
  <c r="E25" i="6" s="1"/>
  <c r="D25" i="6" s="1"/>
  <c r="E30" i="16"/>
  <c r="E26" i="6"/>
  <c r="D26" i="6" s="1"/>
  <c r="E27" i="6"/>
  <c r="F15" i="22"/>
  <c r="E33" i="6"/>
  <c r="EN58" i="29"/>
  <c r="I8" i="8"/>
  <c r="F13" i="28"/>
  <c r="D13" i="11"/>
  <c r="D14" i="11"/>
  <c r="J14" i="11"/>
  <c r="D15" i="11"/>
  <c r="D12" i="11"/>
  <c r="J12" i="11"/>
  <c r="J18" i="11" s="1"/>
  <c r="F9" i="22"/>
  <c r="D25" i="26"/>
  <c r="I35" i="6" s="1"/>
  <c r="D33" i="6"/>
  <c r="D27" i="6"/>
  <c r="DP58" i="29"/>
  <c r="E37" i="25"/>
  <c r="F34" i="6" s="1"/>
  <c r="F29" i="6" s="1"/>
  <c r="F48" i="28"/>
  <c r="I37" i="6"/>
  <c r="D36" i="14"/>
  <c r="D34" i="14"/>
  <c r="D32" i="14"/>
  <c r="D28" i="14"/>
  <c r="J46" i="11"/>
  <c r="I18" i="6"/>
  <c r="J13" i="11"/>
  <c r="J15" i="11"/>
  <c r="J27" i="11"/>
  <c r="J28" i="11"/>
  <c r="J29" i="11"/>
  <c r="F9" i="20"/>
  <c r="F13" i="20" s="1"/>
  <c r="E30" i="6" s="1"/>
  <c r="M21" i="6"/>
  <c r="F25" i="28"/>
  <c r="F21" i="28"/>
  <c r="F19" i="28"/>
  <c r="F18" i="28"/>
  <c r="F12" i="28"/>
  <c r="F9" i="28"/>
  <c r="F26" i="28"/>
  <c r="F27" i="28"/>
  <c r="F28" i="28"/>
  <c r="F17" i="28"/>
  <c r="F20" i="28"/>
  <c r="E29" i="25"/>
  <c r="E34" i="6" s="1"/>
  <c r="F19" i="22"/>
  <c r="F37" i="28"/>
  <c r="F38" i="28"/>
  <c r="M27" i="6" s="1"/>
  <c r="F14" i="28"/>
  <c r="E22" i="27"/>
  <c r="E23" i="27" s="1"/>
  <c r="E9" i="27"/>
  <c r="E10" i="27"/>
  <c r="E11" i="27"/>
  <c r="E12" i="27"/>
  <c r="E13" i="27"/>
  <c r="E14" i="27"/>
  <c r="E15" i="27"/>
  <c r="E8" i="19"/>
  <c r="E11" i="19" s="1"/>
  <c r="E28" i="6" s="1"/>
  <c r="D28" i="6" s="1"/>
  <c r="D38" i="6"/>
  <c r="D39" i="6"/>
  <c r="D40" i="6"/>
  <c r="D41" i="6"/>
  <c r="D42" i="6"/>
  <c r="D43" i="6"/>
  <c r="D44" i="6"/>
  <c r="D21" i="6"/>
  <c r="F10" i="22"/>
  <c r="F11" i="22"/>
  <c r="F12" i="22"/>
  <c r="F20" i="22" s="1"/>
  <c r="E32" i="6" s="1"/>
  <c r="D32" i="6" s="1"/>
  <c r="F13" i="22"/>
  <c r="F14" i="22"/>
  <c r="F16" i="22"/>
  <c r="F17" i="22"/>
  <c r="E9" i="8"/>
  <c r="F9" i="8"/>
  <c r="E11" i="8"/>
  <c r="F11" i="8"/>
  <c r="E12" i="8"/>
  <c r="F12" i="8"/>
  <c r="D9" i="8"/>
  <c r="D11" i="8"/>
  <c r="D12" i="8"/>
  <c r="G29" i="6"/>
  <c r="H29" i="6"/>
  <c r="F23" i="6"/>
  <c r="G23" i="6"/>
  <c r="H23" i="6"/>
  <c r="I23" i="6"/>
  <c r="F17" i="6"/>
  <c r="F16" i="6" s="1"/>
  <c r="F15" i="6" s="1"/>
  <c r="F12" i="6" s="1"/>
  <c r="G17" i="6"/>
  <c r="G16" i="6" s="1"/>
  <c r="G15" i="6" s="1"/>
  <c r="H17" i="6"/>
  <c r="H16" i="6"/>
  <c r="H15" i="6" s="1"/>
  <c r="F10" i="20"/>
  <c r="F11" i="20"/>
  <c r="F12" i="20"/>
  <c r="E12" i="21"/>
  <c r="E31" i="6"/>
  <c r="D31" i="6" s="1"/>
  <c r="E8" i="15"/>
  <c r="E11" i="15" s="1"/>
  <c r="D18" i="14"/>
  <c r="D16" i="14"/>
  <c r="D14" i="14"/>
  <c r="D10" i="14"/>
  <c r="F13" i="12"/>
  <c r="F14" i="12"/>
  <c r="F12" i="12"/>
  <c r="F11" i="12" s="1"/>
  <c r="F19" i="12" s="1"/>
  <c r="E20" i="6" s="1"/>
  <c r="D20" i="6" s="1"/>
  <c r="J32" i="11"/>
  <c r="M19" i="6"/>
  <c r="D37" i="14"/>
  <c r="I19" i="6" s="1"/>
  <c r="H8" i="8"/>
  <c r="F29" i="28"/>
  <c r="M28" i="6" s="1"/>
  <c r="D19" i="14"/>
  <c r="M20" i="6" s="1"/>
  <c r="D55" i="14"/>
  <c r="O20" i="6" s="1"/>
  <c r="H10" i="8"/>
  <c r="E10" i="8" s="1"/>
  <c r="E8" i="8"/>
  <c r="I10" i="8"/>
  <c r="F10" i="8"/>
  <c r="F8" i="8"/>
  <c r="E19" i="6"/>
  <c r="E7" i="6"/>
  <c r="D9" i="6"/>
  <c r="D19" i="6" l="1"/>
  <c r="I17" i="6"/>
  <c r="I16" i="6" s="1"/>
  <c r="E22" i="6"/>
  <c r="D22" i="6" s="1"/>
  <c r="M24" i="6"/>
  <c r="M25" i="6"/>
  <c r="E36" i="6"/>
  <c r="D36" i="6" s="1"/>
  <c r="M26" i="6"/>
  <c r="D30" i="6"/>
  <c r="E18" i="6"/>
  <c r="M18" i="6"/>
  <c r="M17" i="6" s="1"/>
  <c r="F7" i="6"/>
  <c r="D7" i="6" s="1"/>
  <c r="D12" i="6"/>
  <c r="D34" i="6"/>
  <c r="E23" i="6"/>
  <c r="D23" i="6" s="1"/>
  <c r="D24" i="6"/>
  <c r="D35" i="6"/>
  <c r="I29" i="6"/>
  <c r="E37" i="6"/>
  <c r="D37" i="6" s="1"/>
  <c r="E17" i="6" l="1"/>
  <c r="D18" i="6"/>
  <c r="I15" i="6"/>
  <c r="I45" i="6" s="1"/>
  <c r="E29" i="6"/>
  <c r="D29" i="6" s="1"/>
  <c r="G8" i="8" s="1"/>
  <c r="G10" i="8" l="1"/>
  <c r="D10" i="8" s="1"/>
  <c r="D8" i="8"/>
  <c r="E16" i="6"/>
  <c r="D17" i="6"/>
  <c r="D16" i="6" l="1"/>
  <c r="E15" i="6"/>
  <c r="E45" i="6" l="1"/>
  <c r="D45" i="6" s="1"/>
  <c r="D15" i="6"/>
</calcChain>
</file>

<file path=xl/sharedStrings.xml><?xml version="1.0" encoding="utf-8"?>
<sst xmlns="http://schemas.openxmlformats.org/spreadsheetml/2006/main" count="1426" uniqueCount="575">
  <si>
    <t/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</si>
  <si>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</si>
  <si>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</si>
  <si>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</si>
  <si>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</si>
  <si>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</si>
  <si>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</si>
  <si>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</si>
  <si>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</si>
  <si>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</si>
  <si>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</si>
  <si>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</si>
  <si>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</si>
  <si>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</si>
  <si>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</si>
  <si>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</si>
  <si>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</si>
  <si>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</si>
  <si>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</si>
  <si>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</si>
  <si>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</si>
  <si>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</si>
  <si>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</si>
  <si>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</si>
  <si>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</si>
  <si>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</si>
  <si>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</si>
  <si>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</si>
  <si>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</si>
  <si>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</si>
  <si>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</si>
  <si>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</si>
  <si>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</si>
  <si>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</si>
  <si>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</si>
  <si>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</si>
  <si>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</si>
  <si>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</si>
  <si>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</si>
  <si>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</si>
  <si>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</si>
  <si>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</si>
  <si>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</si>
  <si>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</si>
  <si>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</si>
  <si>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</si>
  <si>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</si>
  <si>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</si>
  <si>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</si>
  <si>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</si>
  <si>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</si>
  <si>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</si>
  <si>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</si>
  <si>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</si>
  <si>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</si>
  <si>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</si>
  <si>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</si>
  <si>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</si>
  <si>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</si>
  <si>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</si>
  <si>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</si>
  <si>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</si>
  <si>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</si>
  <si>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должность руководителя органа, осуществляющего фукнции и полномочия учредителя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</si>
  <si>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</si>
  <si>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</si>
  <si>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</si>
  <si>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</si>
  <si>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</si>
  <si>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</si>
  <si>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</si>
  <si>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</si>
  <si>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</si>
  <si>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</si>
  <si>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</si>
  <si>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</si>
  <si>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</si>
  <si>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</si>
  <si>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</si>
  <si>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</si>
  <si>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</si>
  <si>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</si>
  <si>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</si>
  <si>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</si>
  <si>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</si>
  <si>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</si>
  <si>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</si>
  <si>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</si>
  <si>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</si>
  <si>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</si>
  <si>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</si>
  <si>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</si>
  <si>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</si>
  <si>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</si>
  <si>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</si>
  <si>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</si>
  <si>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</si>
  <si>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</si>
  <si>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</si>
  <si>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</si>
  <si>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</si>
  <si>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</si>
  <si>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</si>
  <si>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</si>
  <si>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</si>
  <si>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</si>
  <si>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</si>
  <si>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</si>
  <si>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</si>
  <si>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</si>
  <si>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</si>
  <si>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</si>
  <si>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</si>
  <si>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</si>
  <si>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</si>
  <si>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</si>
  <si>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</si>
  <si>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</si>
  <si>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</si>
  <si>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</si>
  <si>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</si>
  <si>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</si>
  <si>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</si>
  <si>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</si>
  <si>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</si>
  <si>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</si>
  <si>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</si>
  <si>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</si>
  <si>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</si>
  <si>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</si>
  <si>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</si>
  <si>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</si>
  <si>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</si>
  <si>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</si>
  <si>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</si>
  <si>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</si>
  <si>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</si>
  <si>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</si>
  <si>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</si>
  <si>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</si>
  <si>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</si>
  <si>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</si>
  <si>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</si>
  <si>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</si>
  <si>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</si>
  <si>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</si>
  <si>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</si>
  <si>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</si>
  <si>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</si>
  <si>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</si>
  <si>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</si>
  <si>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</si>
  <si>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</si>
  <si>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</si>
  <si>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</si>
  <si>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</si>
  <si>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</si>
  <si>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</si>
  <si>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</si>
  <si>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</si>
  <si>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</si>
  <si>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</si>
  <si>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</si>
  <si>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</si>
  <si>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</si>
  <si>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</si>
  <si>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</si>
  <si>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</si>
  <si>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</si>
  <si>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</si>
  <si>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</si>
  <si>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</si>
  <si>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</si>
  <si>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</si>
  <si>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</si>
  <si>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</si>
  <si>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</si>
  <si>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</si>
  <si>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</si>
  <si>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</si>
  <si>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</si>
  <si>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</si>
  <si>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</si>
  <si>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</si>
  <si>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</si>
  <si>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</si>
  <si>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</si>
  <si>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Расчеты (обоснования) к плану финансово-хозяйственной деятельности государственного учрежения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</si>
  <si>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</si>
  <si>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</si>
  <si>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</si>
  <si>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</si>
  <si>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</si>
  <si>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</si>
  <si>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</si>
  <si>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</si>
  <si>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</si>
  <si>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</si>
  <si>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</si>
  <si>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</si>
  <si>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</si>
  <si>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</si>
  <si>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</si>
  <si>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</si>
  <si>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</si>
  <si>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</si>
  <si>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</si>
  <si>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</si>
  <si>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</si>
  <si>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</si>
  <si>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</si>
  <si>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</si>
  <si>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</si>
  <si>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</si>
  <si>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</si>
  <si>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</si>
  <si>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</si>
  <si>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</si>
  <si>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</si>
  <si>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</si>
  <si>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</si>
  <si>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</si>
  <si>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</si>
  <si>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</si>
  <si>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</si>
  <si>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</si>
  <si>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</si>
  <si>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</si>
  <si>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</si>
  <si>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</si>
  <si>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</si>
  <si>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</si>
  <si>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</si>
  <si>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</si>
  <si>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</si>
  <si>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</si>
  <si>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</si>
  <si>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</si>
  <si>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</si>
  <si>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</si>
  <si>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</si>
  <si>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</si>
  <si>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</si>
  <si>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</si>
  <si>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</si>
  <si>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</si>
  <si>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</si>
  <si>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</si>
  <si>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</si>
  <si>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</si>
  <si>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</si>
  <si>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</si>
  <si>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</si>
  <si>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</si>
  <si>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</si>
  <si>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</si>
  <si>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</si>
  <si>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</si>
  <si>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</si>
  <si>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</si>
  <si>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</si>
  <si>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</si>
  <si>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</si>
  <si>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</si>
  <si>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</si>
  <si>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</si>
  <si>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</si>
  <si>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</si>
  <si>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</si>
  <si>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</si>
  <si>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</si>
  <si>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</si>
  <si>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</si>
  <si>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</si>
  <si>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</si>
  <si>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</si>
  <si>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</si>
  <si>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</si>
  <si>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</si>
  <si>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</si>
  <si>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</si>
  <si>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</si>
  <si>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</si>
  <si>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</si>
  <si>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</si>
  <si>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</si>
  <si>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</si>
  <si>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</si>
  <si>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</si>
  <si>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</si>
  <si>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</si>
  <si>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</si>
  <si>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</si>
  <si>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</si>
  <si>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</si>
  <si>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</si>
  <si>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</si>
  <si>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</si>
  <si>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</si>
  <si>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</si>
  <si>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</si>
  <si>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</si>
  <si>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</si>
  <si>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</si>
  <si>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</si>
  <si>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</si>
  <si>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</si>
  <si>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</si>
  <si>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</si>
  <si>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</si>
  <si>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</si>
  <si>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</si>
  <si>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</si>
  <si>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</si>
  <si>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</si>
  <si>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</si>
  <si>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</si>
  <si>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</si>
  <si>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</si>
  <si>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</si>
  <si>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</si>
  <si>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</si>
  <si>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</si>
  <si>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</si>
  <si>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</si>
  <si>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</si>
  <si>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</si>
  <si>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</si>
  <si>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</si>
  <si>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</si>
  <si>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</si>
  <si>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</si>
  <si>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</si>
  <si>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</si>
  <si>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</si>
  <si>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</si>
  <si>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</si>
  <si>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</si>
  <si>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</si>
  <si>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</si>
  <si>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</si>
  <si>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</si>
  <si>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</si>
  <si>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</si>
  <si>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</si>
  <si>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</si>
  <si>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</si>
  <si>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</si>
  <si>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</si>
  <si>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</si>
  <si>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</si>
  <si>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</si>
  <si>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</si>
  <si>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</si>
  <si>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</si>
  <si>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</si>
  <si>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</si>
  <si>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</si>
  <si>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</si>
  <si>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</si>
  <si>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</si>
  <si>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</si>
  <si>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</si>
  <si>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</si>
  <si>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</si>
  <si>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</si>
  <si>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</si>
  <si>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</si>
  <si>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</si>
  <si>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</si>
  <si>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</si>
  <si>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</si>
  <si>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</si>
  <si>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</si>
  <si>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</si>
  <si>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</si>
  <si>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</si>
  <si>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</si>
  <si>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</si>
  <si>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</si>
  <si>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</si>
  <si>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</si>
  <si>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</si>
  <si>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</si>
  <si>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</si>
  <si>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</si>
  <si>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</si>
  <si>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</si>
  <si>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</si>
  <si>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</si>
  <si>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</si>
  <si>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</si>
  <si>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</si>
  <si>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</si>
  <si>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</si>
  <si>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</si>
  <si>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</si>
  <si>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</si>
  <si>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</si>
  <si>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АУП</t>
  </si>
  <si>
    <t>Педагогические работники</t>
  </si>
  <si>
    <t>МОП</t>
  </si>
  <si>
    <t>1.1. Расчеты (обоснования) расходов на оплату труда (материальная помощь к отпуску)</t>
  </si>
  <si>
    <t>Фонд оплаты труда в год, рублей (гр.3 х гр.4 х (1 + гр.8/100) х гр.9 х 1</t>
  </si>
  <si>
    <t>Местный бюджет</t>
  </si>
  <si>
    <t>Меры соц.поддержки педагогическим работникам</t>
  </si>
  <si>
    <t>Интернет</t>
  </si>
  <si>
    <t>Мед.осмотр</t>
  </si>
  <si>
    <t>не указано</t>
  </si>
  <si>
    <t>Очная</t>
  </si>
  <si>
    <t>услуга</t>
  </si>
  <si>
    <t>Зам.руководителя</t>
  </si>
  <si>
    <t>Призы победителям соревнований</t>
  </si>
  <si>
    <t>Водоотведение</t>
  </si>
  <si>
    <t>АС машина</t>
  </si>
  <si>
    <t>местный бюджет</t>
  </si>
  <si>
    <t>ООО Кварта пожарная сигнализация</t>
  </si>
  <si>
    <t>ИП Дегтярев Зарядка и т/о огнетушителей</t>
  </si>
  <si>
    <t>Краска</t>
  </si>
  <si>
    <t>11.784.0</t>
  </si>
  <si>
    <t>11784000301000201002100</t>
  </si>
  <si>
    <t>Реализация основных общеобразовательных программ дошкольного образования</t>
  </si>
  <si>
    <t>от 1 года до 3 лет</t>
  </si>
  <si>
    <t>80.10.1</t>
  </si>
  <si>
    <t>Физические лица в возрасте до 8 лет</t>
  </si>
  <si>
    <t>11784000301000301001100</t>
  </si>
  <si>
    <t>от 3 лет до 8 лет</t>
  </si>
  <si>
    <t>1063          Местный бюджет</t>
  </si>
  <si>
    <t>Областной бюджет</t>
  </si>
  <si>
    <t>Областной бджет</t>
  </si>
  <si>
    <t>Охрана т/о средств охраны</t>
  </si>
  <si>
    <t>ВДПО проверка кач-ва огнезащит.обработки</t>
  </si>
  <si>
    <t>ИП Волков огнезащитная обработка чердачных помещений</t>
  </si>
  <si>
    <t>Спецмонтажсервис т/о пож.сигнализации</t>
  </si>
  <si>
    <t>ООО Эффект т/о теплосчетчиков</t>
  </si>
  <si>
    <t>Стулья</t>
  </si>
  <si>
    <t>Стол</t>
  </si>
  <si>
    <t>1063</t>
  </si>
  <si>
    <t>13</t>
  </si>
  <si>
    <t>17</t>
  </si>
  <si>
    <t>18</t>
  </si>
  <si>
    <t>19</t>
  </si>
  <si>
    <t>Медикаменты</t>
  </si>
  <si>
    <t>Продукты питания</t>
  </si>
  <si>
    <t>Стекло</t>
  </si>
  <si>
    <t>м2</t>
  </si>
  <si>
    <t>Цемент</t>
  </si>
  <si>
    <t>шт.</t>
  </si>
  <si>
    <t>Пиломатериал</t>
  </si>
  <si>
    <t>Шифер</t>
  </si>
  <si>
    <t>Оргалит</t>
  </si>
  <si>
    <t>Доски разделочные</t>
  </si>
  <si>
    <t>Ведро эмалир.</t>
  </si>
  <si>
    <t>Нож</t>
  </si>
  <si>
    <t>Кастрюля</t>
  </si>
  <si>
    <t>20</t>
  </si>
  <si>
    <t>Постельные комплекты</t>
  </si>
  <si>
    <t>Халаты белые</t>
  </si>
  <si>
    <t>Полотенце</t>
  </si>
  <si>
    <t>Покрывало детское</t>
  </si>
  <si>
    <t>Кровать</t>
  </si>
  <si>
    <t>Шв.машинка</t>
  </si>
  <si>
    <t>ремонт (замена окон)</t>
  </si>
  <si>
    <t>ОРГАНИЗАЦИЯ ПРЕДОСТАВЛЕНИЯ БЕСПЛАТНОГО ДОШКОЛЬНОГО ОБРАЗОВАНИЯ</t>
  </si>
  <si>
    <t>ДОШКОЛЬНОЕ ОБРАЗОВАНИЕ</t>
  </si>
  <si>
    <t>МБДОУ ДЕТСКИЙ САД с.ЧЕЛХОВ</t>
  </si>
  <si>
    <t>КЛИМОВСКИЙ РАЙОН,с.ЧЕЛХОВ, ул.НАБЕРЕЖНАЯ, 76А</t>
  </si>
  <si>
    <t>ИНН (соответствует коду учреждения в справочнике)  3216005293</t>
  </si>
  <si>
    <t>областной бюджет</t>
  </si>
  <si>
    <t>инвентарь</t>
  </si>
  <si>
    <t>материальные затраты</t>
  </si>
  <si>
    <t>итого</t>
  </si>
  <si>
    <t>обл.</t>
  </si>
  <si>
    <t>мест</t>
  </si>
  <si>
    <t>внебюджет</t>
  </si>
  <si>
    <t>из них на питание</t>
  </si>
  <si>
    <t>иные цели</t>
  </si>
  <si>
    <t>Работы по содержанию имущества</t>
  </si>
  <si>
    <t>Глава администрации Климовского района Брянской области</t>
  </si>
  <si>
    <t>Кубарев С. В.</t>
  </si>
  <si>
    <t>бюджет Климовского района</t>
  </si>
  <si>
    <t>15628151</t>
  </si>
  <si>
    <t>906</t>
  </si>
  <si>
    <t>02103494</t>
  </si>
  <si>
    <t>643</t>
  </si>
  <si>
    <t>Мероприятия в сфере повышения энергетической эффективности и обеспечения энергосбережения в муниципальных учреждениях</t>
  </si>
  <si>
    <t>90601</t>
  </si>
  <si>
    <t>906 0702 0601211280 612</t>
  </si>
  <si>
    <t>0</t>
  </si>
  <si>
    <t>Мероприятия по проведению комплексных мер противодействия злоупотреблению наркотиками и их незаконному обороту</t>
  </si>
  <si>
    <t>90602</t>
  </si>
  <si>
    <t>906 0702 0601211300 612</t>
  </si>
  <si>
    <t>Мероприятия по работе с детьми и молодежью</t>
  </si>
  <si>
    <t>90603</t>
  </si>
  <si>
    <t>906 0702 0601211310 612</t>
  </si>
  <si>
    <t>906 0703 0601211310 612</t>
  </si>
  <si>
    <t>Мероприятия, направленные на укрепление здоровья населения Климовского района</t>
  </si>
  <si>
    <t>90604</t>
  </si>
  <si>
    <t>906 0702 0601211340 612</t>
  </si>
  <si>
    <t>Мероприятия по улучшению условия охраны труда</t>
  </si>
  <si>
    <t>90605</t>
  </si>
  <si>
    <t>906 0702 0601211360 612</t>
  </si>
  <si>
    <t>Мероприятия в сфере демографического развития</t>
  </si>
  <si>
    <t>90606</t>
  </si>
  <si>
    <t>906 0702 0601211380 612</t>
  </si>
  <si>
    <t>Мероприятия по совершенствованию деятельности по обеспечению безопасности дорожного движения</t>
  </si>
  <si>
    <t>90607</t>
  </si>
  <si>
    <t>906 0702 0601211390 612</t>
  </si>
  <si>
    <t>Мероприятия по обеспечению комплексной безопасности муниципальных учреждений</t>
  </si>
  <si>
    <t>90608</t>
  </si>
  <si>
    <t>906 0701 0601211400 612</t>
  </si>
  <si>
    <t>906 0702 0601211400 612</t>
  </si>
  <si>
    <t>906 0703 0601211400 612</t>
  </si>
  <si>
    <t>Мероприятия по укреплению материально-технической базы муниципальных учреждений</t>
  </si>
  <si>
    <t>90609</t>
  </si>
  <si>
    <t>906 0702 0601211410 612</t>
  </si>
  <si>
    <t>Мероприятия по раьоте с детьми и молодежью</t>
  </si>
  <si>
    <t>90611</t>
  </si>
  <si>
    <t>906 0709 0601211310 622</t>
  </si>
  <si>
    <t>Мероприятия по проведению оздоровительной кампании детей за счет средств бюджета района</t>
  </si>
  <si>
    <t>90612</t>
  </si>
  <si>
    <t>906 0707 06013S4790 612</t>
  </si>
  <si>
    <t>Мероприятия по обеспечению питанием обучающихся</t>
  </si>
  <si>
    <t>90615</t>
  </si>
  <si>
    <t>906 0702 0601211220 612</t>
  </si>
  <si>
    <t>90614</t>
  </si>
  <si>
    <t>906 0709 0601211400 622</t>
  </si>
  <si>
    <t>Юхневская Л. В.</t>
  </si>
  <si>
    <t>2 - 11 - 53</t>
  </si>
  <si>
    <t>3216005293/324101001</t>
  </si>
  <si>
    <t>03440030</t>
  </si>
  <si>
    <t>МБДОУ детский сад с. Чёлхов</t>
  </si>
  <si>
    <t>УТВЕРЖДАЮ:  Кубарев С.В.</t>
  </si>
  <si>
    <t>Ч 2236</t>
  </si>
  <si>
    <t>Код вида расходов:611</t>
  </si>
  <si>
    <t>Источник финансового обеспечения:612</t>
  </si>
  <si>
    <t>Заведующая</t>
  </si>
  <si>
    <t>Пустовойтова А.Н.</t>
  </si>
  <si>
    <t>Гл.Бух.</t>
  </si>
  <si>
    <t>Юхневкая Л.В.</t>
  </si>
  <si>
    <t>Исп.</t>
  </si>
  <si>
    <t>Шевченко В.В.</t>
  </si>
  <si>
    <t>Прочие расходы</t>
  </si>
  <si>
    <t>Показатели по поступлениям и выплатам учреждения 
на 2019 год</t>
  </si>
  <si>
    <t>Показатели по поступлениям и выплатам учреждения 
 на 2020 год</t>
  </si>
  <si>
    <t>на 2018год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</si>
  <si>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</si>
  <si>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</si>
  <si>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Сведения о средствах, поступающих во временное распоряжение учреждения
на 2018 год</t>
  </si>
  <si>
    <t>2020 год</t>
  </si>
  <si>
    <t>ремонтные работы по устанокве видеокамер</t>
  </si>
  <si>
    <t>Вед. Экономист</t>
  </si>
  <si>
    <t>90607010601282430612</t>
  </si>
  <si>
    <t>измерения сопротивления изоляции</t>
  </si>
  <si>
    <t>установка  прибора учета воды</t>
  </si>
  <si>
    <t>услуги по дистанц. Обслуж. Радио-га</t>
  </si>
  <si>
    <t>приобритение моющих средств</t>
  </si>
  <si>
    <t xml:space="preserve"> АДМИНИСТРАЦИЯ КЛИМОВСКОГО РАЙОНА БРЯНСКОЙ ОБЛАСТИ</t>
  </si>
  <si>
    <t>Администрация Климовского района</t>
  </si>
  <si>
    <t>местн бюджет</t>
  </si>
  <si>
    <t>доплата до мрот</t>
  </si>
  <si>
    <t>местн.бюджет</t>
  </si>
  <si>
    <t>прочие налоги</t>
  </si>
  <si>
    <t>услуги по дистанц. Обслуж. Мониторинга</t>
  </si>
  <si>
    <t>энергетическое обследование</t>
  </si>
  <si>
    <t>оценка условий труда</t>
  </si>
  <si>
    <t>вприобритение видеокамеры</t>
  </si>
  <si>
    <t>225</t>
  </si>
  <si>
    <t>"_29_"_декабря_2018_г.</t>
  </si>
  <si>
    <t>Дата составления: 29  декабря 2018года</t>
  </si>
  <si>
    <t>Показатели по поступлениям и выплатам учреждения 
на 29.12. 2018 год</t>
  </si>
  <si>
    <t>29</t>
  </si>
  <si>
    <t>декабря</t>
  </si>
  <si>
    <t>приобритение сувенирной продукции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</si>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</sst>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_ ;\-#,##0.00\ "/>
    <numFmt numFmtId="166" formatCode="0.00_ ;\-0.00\ "/>
    <numFmt numFmtId="167" formatCode="_-* #,##0.000&quot;р.&quot;_-;\-* #,##0.000&quot;р.&quot;_-;_-* &quot;-&quot;???&quot;р.&quot;_-;_-@_-"/>
  </numFmts>
  <fonts count="20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</borders>
  <cellStyleXfs count="4">
    <xf numFmtId="44" fontId="0" fillId="0" borderId="0">
      <alignment vertical="top" wrapText="1"/>
    </xf>
    <xf numFmtId="44" fontId="19" fillId="0" borderId="0" applyNumberFormat="0" applyFill="0" applyBorder="0" applyAlignment="0" applyProtection="0">
      <alignment vertical="top" wrapText="1"/>
    </xf>
    <xf numFmtId="0" fontId="2" fillId="0" borderId="0"/>
    <xf numFmtId="43" fontId="4" fillId="0" borderId="0" applyFont="0" applyFill="0" applyBorder="0" applyAlignment="0" applyProtection="0"/>
  </cellStyleXfs>
  <cellXfs count="298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6" fillId="0" borderId="0" xfId="0" applyNumberFormat="1" applyFont="1" applyFill="1" applyAlignment="1">
      <alignment vertical="top"/>
    </xf>
    <xf numFmtId="44" fontId="6" fillId="0" borderId="1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Fill="1" applyBorder="1" applyAlignment="1"/>
    <xf numFmtId="44" fontId="6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4" fontId="5" fillId="0" borderId="2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43" fontId="6" fillId="0" borderId="0" xfId="3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3" fontId="6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 indent="2"/>
    </xf>
    <xf numFmtId="0" fontId="6" fillId="0" borderId="3" xfId="0" applyNumberFormat="1" applyFont="1" applyFill="1" applyBorder="1" applyAlignment="1">
      <alignment horizontal="left" vertical="center" wrapText="1" indent="4"/>
    </xf>
    <xf numFmtId="0" fontId="6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44" fontId="6" fillId="0" borderId="2" xfId="0" applyNumberFormat="1" applyFont="1" applyFill="1" applyBorder="1" applyAlignment="1">
      <alignment vertical="top" wrapText="1"/>
    </xf>
    <xf numFmtId="44" fontId="6" fillId="0" borderId="0" xfId="0" applyNumberFormat="1" applyFont="1" applyFill="1" applyAlignment="1">
      <alignment horizontal="righ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Alignment="1">
      <alignment horizontal="left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2"/>
    </xf>
    <xf numFmtId="14" fontId="6" fillId="0" borderId="0" xfId="0" applyNumberFormat="1" applyFont="1" applyFill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vertical="center" wrapText="1"/>
    </xf>
    <xf numFmtId="44" fontId="6" fillId="0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left" vertical="center" wrapText="1" indent="3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>
      <alignment horizontal="left"/>
    </xf>
    <xf numFmtId="0" fontId="13" fillId="0" borderId="0" xfId="2" applyNumberFormat="1" applyFont="1" applyFill="1" applyBorder="1" applyAlignment="1">
      <alignment horizontal="left"/>
    </xf>
    <xf numFmtId="0" fontId="13" fillId="0" borderId="0" xfId="2" applyNumberFormat="1" applyFont="1" applyBorder="1" applyAlignment="1">
      <alignment horizontal="right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right" vertical="center"/>
    </xf>
    <xf numFmtId="0" fontId="7" fillId="0" borderId="0" xfId="2" applyNumberFormat="1" applyFont="1" applyBorder="1" applyAlignment="1">
      <alignment horizontal="left" wrapText="1"/>
    </xf>
    <xf numFmtId="0" fontId="14" fillId="0" borderId="0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right" vertical="center"/>
    </xf>
    <xf numFmtId="49" fontId="11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top"/>
    </xf>
    <xf numFmtId="49" fontId="15" fillId="0" borderId="0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left"/>
    </xf>
    <xf numFmtId="0" fontId="7" fillId="0" borderId="1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left" vertical="top"/>
    </xf>
    <xf numFmtId="0" fontId="7" fillId="0" borderId="1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left" vertical="top"/>
    </xf>
    <xf numFmtId="0" fontId="15" fillId="0" borderId="0" xfId="2" applyNumberFormat="1" applyFont="1" applyBorder="1" applyAlignment="1">
      <alignment horizontal="left"/>
    </xf>
    <xf numFmtId="0" fontId="16" fillId="0" borderId="13" xfId="2" applyNumberFormat="1" applyFont="1" applyBorder="1" applyAlignment="1">
      <alignment horizontal="center"/>
    </xf>
    <xf numFmtId="0" fontId="16" fillId="0" borderId="14" xfId="2" applyNumberFormat="1" applyFont="1" applyBorder="1" applyAlignment="1">
      <alignment horizontal="center"/>
    </xf>
    <xf numFmtId="0" fontId="15" fillId="0" borderId="15" xfId="2" applyNumberFormat="1" applyFont="1" applyBorder="1" applyAlignment="1">
      <alignment horizontal="left"/>
    </xf>
    <xf numFmtId="0" fontId="7" fillId="0" borderId="14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top"/>
    </xf>
    <xf numFmtId="0" fontId="11" fillId="0" borderId="16" xfId="2" applyNumberFormat="1" applyFont="1" applyBorder="1" applyAlignment="1">
      <alignment horizontal="left"/>
    </xf>
    <xf numFmtId="0" fontId="11" fillId="0" borderId="17" xfId="2" applyNumberFormat="1" applyFont="1" applyBorder="1" applyAlignment="1">
      <alignment horizontal="left"/>
    </xf>
    <xf numFmtId="0" fontId="11" fillId="0" borderId="18" xfId="2" applyNumberFormat="1" applyFont="1" applyBorder="1" applyAlignment="1">
      <alignment horizontal="left"/>
    </xf>
    <xf numFmtId="49" fontId="17" fillId="0" borderId="0" xfId="0" applyNumberFormat="1" applyFont="1" applyFill="1" applyAlignment="1">
      <alignment vertical="center" wrapText="1"/>
    </xf>
    <xf numFmtId="44" fontId="18" fillId="0" borderId="0" xfId="0" applyNumberFormat="1" applyFont="1" applyFill="1" applyAlignment="1">
      <alignment vertical="top" wrapText="1"/>
    </xf>
    <xf numFmtId="49" fontId="3" fillId="0" borderId="0" xfId="1" quotePrefix="1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vertical="top" wrapText="1"/>
    </xf>
    <xf numFmtId="44" fontId="6" fillId="0" borderId="1" xfId="0" applyNumberFormat="1" applyFont="1" applyFill="1" applyBorder="1" applyAlignment="1"/>
    <xf numFmtId="44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44" fontId="6" fillId="0" borderId="2" xfId="3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vertical="center" wrapText="1"/>
    </xf>
    <xf numFmtId="44" fontId="6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vertical="top"/>
    </xf>
    <xf numFmtId="43" fontId="5" fillId="0" borderId="2" xfId="3" applyFont="1" applyFill="1" applyBorder="1" applyAlignment="1">
      <alignment horizontal="center" vertical="top"/>
    </xf>
    <xf numFmtId="44" fontId="5" fillId="0" borderId="2" xfId="0" applyNumberFormat="1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top"/>
    </xf>
    <xf numFmtId="44" fontId="6" fillId="2" borderId="2" xfId="0" applyNumberFormat="1" applyFont="1" applyFill="1" applyBorder="1" applyAlignment="1">
      <alignment vertical="center" wrapText="1"/>
    </xf>
    <xf numFmtId="2" fontId="0" fillId="0" borderId="2" xfId="0" applyNumberFormat="1" applyFill="1" applyBorder="1">
      <alignment vertical="top" wrapText="1"/>
    </xf>
    <xf numFmtId="166" fontId="6" fillId="0" borderId="2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left" vertical="center" wrapText="1"/>
    </xf>
    <xf numFmtId="43" fontId="5" fillId="0" borderId="3" xfId="0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/>
    <xf numFmtId="44" fontId="4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top"/>
    </xf>
    <xf numFmtId="44" fontId="4" fillId="0" borderId="0" xfId="0" applyNumberFormat="1" applyFont="1" applyFill="1" applyAlignment="1">
      <alignment vertical="top"/>
    </xf>
    <xf numFmtId="44" fontId="4" fillId="0" borderId="2" xfId="0" applyNumberFormat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4" fontId="5" fillId="0" borderId="2" xfId="3" applyNumberFormat="1" applyFont="1" applyFill="1" applyBorder="1" applyAlignment="1">
      <alignment horizontal="left" vertical="center" wrapText="1"/>
    </xf>
    <xf numFmtId="43" fontId="5" fillId="2" borderId="2" xfId="3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top"/>
    </xf>
    <xf numFmtId="0" fontId="7" fillId="0" borderId="0" xfId="2" applyNumberFormat="1" applyFont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center"/>
    </xf>
    <xf numFmtId="0" fontId="16" fillId="0" borderId="20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center"/>
    </xf>
    <xf numFmtId="2" fontId="0" fillId="0" borderId="2" xfId="0" applyNumberFormat="1" applyBorder="1" applyAlignment="1"/>
    <xf numFmtId="44" fontId="4" fillId="0" borderId="0" xfId="0" applyNumberFormat="1" applyFont="1" applyFill="1" applyAlignment="1">
      <alignment vertical="center" wrapText="1"/>
    </xf>
    <xf numFmtId="44" fontId="5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vertical="top"/>
    </xf>
    <xf numFmtId="2" fontId="0" fillId="0" borderId="2" xfId="0" applyNumberFormat="1" applyFill="1" applyBorder="1" applyAlignment="1"/>
    <xf numFmtId="49" fontId="6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 indent="1"/>
    </xf>
    <xf numFmtId="4" fontId="4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4" fontId="5" fillId="0" borderId="22" xfId="0" applyNumberFormat="1" applyFont="1" applyFill="1" applyBorder="1" applyAlignment="1">
      <alignment horizontal="center" vertical="top"/>
    </xf>
    <xf numFmtId="44" fontId="5" fillId="0" borderId="19" xfId="0" applyNumberFormat="1" applyFont="1" applyFill="1" applyBorder="1" applyAlignment="1">
      <alignment horizontal="center" vertical="top"/>
    </xf>
    <xf numFmtId="44" fontId="5" fillId="0" borderId="0" xfId="0" applyNumberFormat="1" applyFont="1" applyFill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left"/>
    </xf>
    <xf numFmtId="44" fontId="6" fillId="0" borderId="23" xfId="0" applyNumberFormat="1" applyFont="1" applyFill="1" applyBorder="1" applyAlignment="1">
      <alignment horizontal="center" vertical="center" wrapText="1"/>
    </xf>
    <xf numFmtId="44" fontId="6" fillId="0" borderId="24" xfId="0" applyNumberFormat="1" applyFont="1" applyFill="1" applyBorder="1" applyAlignment="1">
      <alignment horizontal="center" vertical="center" wrapText="1"/>
    </xf>
    <xf numFmtId="44" fontId="6" fillId="0" borderId="25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4" fontId="6" fillId="0" borderId="1" xfId="0" applyNumberFormat="1" applyFont="1" applyFill="1" applyBorder="1" applyAlignment="1">
      <alignment horizontal="center" vertical="top"/>
    </xf>
    <xf numFmtId="44" fontId="5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left"/>
    </xf>
    <xf numFmtId="49" fontId="7" fillId="0" borderId="35" xfId="2" applyNumberFormat="1" applyFont="1" applyBorder="1" applyAlignment="1">
      <alignment horizontal="center" vertical="center"/>
    </xf>
    <xf numFmtId="49" fontId="7" fillId="0" borderId="36" xfId="2" applyNumberFormat="1" applyFont="1" applyBorder="1" applyAlignment="1">
      <alignment horizontal="center" vertical="center"/>
    </xf>
    <xf numFmtId="49" fontId="7" fillId="0" borderId="37" xfId="2" applyNumberFormat="1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1" xfId="2" applyNumberFormat="1" applyFont="1" applyFill="1" applyBorder="1" applyAlignment="1">
      <alignment horizontal="left"/>
    </xf>
    <xf numFmtId="0" fontId="11" fillId="0" borderId="29" xfId="2" applyNumberFormat="1" applyFont="1" applyBorder="1" applyAlignment="1">
      <alignment horizontal="center" vertical="top"/>
    </xf>
    <xf numFmtId="0" fontId="11" fillId="0" borderId="0" xfId="2" applyNumberFormat="1" applyFont="1" applyBorder="1" applyAlignment="1">
      <alignment horizontal="center" vertical="top"/>
    </xf>
    <xf numFmtId="49" fontId="7" fillId="0" borderId="1" xfId="2" applyNumberFormat="1" applyFont="1" applyFill="1" applyBorder="1" applyAlignment="1">
      <alignment horizontal="left"/>
    </xf>
    <xf numFmtId="0" fontId="7" fillId="0" borderId="0" xfId="2" applyNumberFormat="1" applyFont="1" applyBorder="1" applyAlignment="1">
      <alignment horizontal="left"/>
    </xf>
    <xf numFmtId="49" fontId="7" fillId="0" borderId="30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49" fontId="7" fillId="0" borderId="31" xfId="2" applyNumberFormat="1" applyFont="1" applyFill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49" fontId="7" fillId="0" borderId="32" xfId="2" applyNumberFormat="1" applyFont="1" applyBorder="1" applyAlignment="1">
      <alignment horizontal="center" vertical="center"/>
    </xf>
    <xf numFmtId="49" fontId="7" fillId="0" borderId="33" xfId="2" applyNumberFormat="1" applyFont="1" applyBorder="1" applyAlignment="1">
      <alignment horizontal="center" vertical="center"/>
    </xf>
    <xf numFmtId="49" fontId="7" fillId="0" borderId="34" xfId="2" applyNumberFormat="1" applyFont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>
      <alignment horizontal="left" wrapText="1"/>
    </xf>
    <xf numFmtId="49" fontId="7" fillId="0" borderId="38" xfId="2" applyNumberFormat="1" applyFont="1" applyFill="1" applyBorder="1" applyAlignment="1">
      <alignment horizontal="center"/>
    </xf>
    <xf numFmtId="49" fontId="7" fillId="0" borderId="29" xfId="2" applyNumberFormat="1" applyFont="1" applyFill="1" applyBorder="1" applyAlignment="1">
      <alignment horizontal="center"/>
    </xf>
    <xf numFmtId="49" fontId="7" fillId="0" borderId="39" xfId="2" applyNumberFormat="1" applyFont="1" applyFill="1" applyBorder="1" applyAlignment="1">
      <alignment horizontal="center"/>
    </xf>
    <xf numFmtId="49" fontId="7" fillId="0" borderId="40" xfId="2" applyNumberFormat="1" applyFont="1" applyFill="1" applyBorder="1" applyAlignment="1">
      <alignment horizontal="center"/>
    </xf>
    <xf numFmtId="49" fontId="7" fillId="0" borderId="41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left"/>
    </xf>
    <xf numFmtId="0" fontId="7" fillId="0" borderId="0" xfId="2" applyNumberFormat="1" applyFont="1" applyBorder="1" applyAlignment="1">
      <alignment horizontal="right"/>
    </xf>
    <xf numFmtId="0" fontId="7" fillId="0" borderId="0" xfId="2" applyNumberFormat="1" applyFont="1" applyFill="1" applyBorder="1" applyAlignment="1">
      <alignment horizontal="left" wrapText="1"/>
    </xf>
    <xf numFmtId="49" fontId="7" fillId="0" borderId="42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3" xfId="2" applyNumberFormat="1" applyFont="1" applyFill="1" applyBorder="1" applyAlignment="1">
      <alignment horizontal="center"/>
    </xf>
    <xf numFmtId="49" fontId="7" fillId="0" borderId="44" xfId="2" applyNumberFormat="1" applyFont="1" applyFill="1" applyBorder="1" applyAlignment="1">
      <alignment horizontal="center"/>
    </xf>
    <xf numFmtId="49" fontId="7" fillId="0" borderId="26" xfId="2" applyNumberFormat="1" applyFont="1" applyFill="1" applyBorder="1" applyAlignment="1">
      <alignment horizontal="center"/>
    </xf>
    <xf numFmtId="49" fontId="7" fillId="0" borderId="45" xfId="2" applyNumberFormat="1" applyFont="1" applyFill="1" applyBorder="1" applyAlignment="1">
      <alignment horizontal="center"/>
    </xf>
    <xf numFmtId="49" fontId="14" fillId="0" borderId="46" xfId="2" applyNumberFormat="1" applyFont="1" applyFill="1" applyBorder="1" applyAlignment="1">
      <alignment horizontal="center" vertical="center"/>
    </xf>
    <xf numFmtId="49" fontId="14" fillId="0" borderId="47" xfId="2" applyNumberFormat="1" applyFont="1" applyFill="1" applyBorder="1" applyAlignment="1">
      <alignment horizontal="center" vertical="center"/>
    </xf>
    <xf numFmtId="49" fontId="14" fillId="0" borderId="48" xfId="2" applyNumberFormat="1" applyFont="1" applyFill="1" applyBorder="1" applyAlignment="1">
      <alignment horizontal="center" vertical="center"/>
    </xf>
    <xf numFmtId="49" fontId="14" fillId="0" borderId="49" xfId="2" applyNumberFormat="1" applyFont="1" applyFill="1" applyBorder="1" applyAlignment="1">
      <alignment horizontal="center" vertical="center"/>
    </xf>
    <xf numFmtId="49" fontId="14" fillId="0" borderId="50" xfId="2" applyNumberFormat="1" applyFont="1" applyFill="1" applyBorder="1" applyAlignment="1">
      <alignment horizontal="center" vertical="center"/>
    </xf>
    <xf numFmtId="49" fontId="14" fillId="0" borderId="51" xfId="2" applyNumberFormat="1" applyFont="1" applyFill="1" applyBorder="1" applyAlignment="1">
      <alignment horizontal="center" vertical="center"/>
    </xf>
    <xf numFmtId="0" fontId="7" fillId="0" borderId="54" xfId="2" applyNumberFormat="1" applyFont="1" applyBorder="1" applyAlignment="1">
      <alignment horizontal="center" vertical="top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/>
    </xf>
    <xf numFmtId="0" fontId="7" fillId="0" borderId="52" xfId="2" applyNumberFormat="1" applyFont="1" applyBorder="1" applyAlignment="1">
      <alignment horizontal="center" vertical="center"/>
    </xf>
    <xf numFmtId="0" fontId="7" fillId="0" borderId="29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top"/>
    </xf>
    <xf numFmtId="0" fontId="7" fillId="0" borderId="22" xfId="2" applyNumberFormat="1" applyFont="1" applyBorder="1" applyAlignment="1">
      <alignment horizontal="center" vertical="top"/>
    </xf>
    <xf numFmtId="0" fontId="7" fillId="0" borderId="26" xfId="2" applyNumberFormat="1" applyFont="1" applyBorder="1" applyAlignment="1">
      <alignment horizontal="center" vertical="top"/>
    </xf>
    <xf numFmtId="0" fontId="7" fillId="0" borderId="19" xfId="2" applyNumberFormat="1" applyFont="1" applyBorder="1" applyAlignment="1">
      <alignment horizontal="center" vertical="top"/>
    </xf>
    <xf numFmtId="0" fontId="7" fillId="0" borderId="9" xfId="2" applyNumberFormat="1" applyFont="1" applyBorder="1" applyAlignment="1">
      <alignment horizontal="center"/>
    </xf>
    <xf numFmtId="0" fontId="7" fillId="0" borderId="10" xfId="2" applyNumberFormat="1" applyFont="1" applyBorder="1" applyAlignment="1">
      <alignment horizontal="center"/>
    </xf>
    <xf numFmtId="0" fontId="7" fillId="0" borderId="52" xfId="2" applyNumberFormat="1" applyFont="1" applyBorder="1" applyAlignment="1">
      <alignment horizontal="center"/>
    </xf>
    <xf numFmtId="0" fontId="7" fillId="0" borderId="29" xfId="2" applyNumberFormat="1" applyFont="1" applyBorder="1" applyAlignment="1">
      <alignment horizontal="center"/>
    </xf>
    <xf numFmtId="0" fontId="7" fillId="0" borderId="53" xfId="2" applyNumberFormat="1" applyFont="1" applyBorder="1" applyAlignment="1">
      <alignment horizontal="center"/>
    </xf>
    <xf numFmtId="2" fontId="7" fillId="0" borderId="55" xfId="2" applyNumberFormat="1" applyFont="1" applyFill="1" applyBorder="1" applyAlignment="1">
      <alignment horizontal="center" vertical="center"/>
    </xf>
    <xf numFmtId="2" fontId="7" fillId="0" borderId="56" xfId="2" applyNumberFormat="1" applyFont="1" applyFill="1" applyBorder="1" applyAlignment="1">
      <alignment horizontal="center" vertical="center"/>
    </xf>
    <xf numFmtId="2" fontId="7" fillId="0" borderId="57" xfId="2" applyNumberFormat="1" applyFont="1" applyFill="1" applyBorder="1" applyAlignment="1">
      <alignment horizontal="center" vertical="center"/>
    </xf>
    <xf numFmtId="49" fontId="7" fillId="0" borderId="58" xfId="2" applyNumberFormat="1" applyFont="1" applyFill="1" applyBorder="1" applyAlignment="1">
      <alignment horizontal="center"/>
    </xf>
    <xf numFmtId="49" fontId="7" fillId="0" borderId="33" xfId="2" applyNumberFormat="1" applyFont="1" applyFill="1" applyBorder="1" applyAlignment="1">
      <alignment horizontal="center"/>
    </xf>
    <xf numFmtId="49" fontId="7" fillId="0" borderId="59" xfId="2" applyNumberFormat="1" applyFont="1" applyFill="1" applyBorder="1" applyAlignment="1">
      <alignment horizontal="center"/>
    </xf>
    <xf numFmtId="0" fontId="7" fillId="0" borderId="32" xfId="2" applyNumberFormat="1" applyFont="1" applyBorder="1" applyAlignment="1">
      <alignment horizontal="center" vertical="top"/>
    </xf>
    <xf numFmtId="0" fontId="7" fillId="0" borderId="19" xfId="2" applyNumberFormat="1" applyFont="1" applyFill="1" applyBorder="1" applyAlignment="1">
      <alignment horizontal="left" wrapText="1"/>
    </xf>
    <xf numFmtId="0" fontId="7" fillId="0" borderId="2" xfId="2" applyNumberFormat="1" applyFont="1" applyFill="1" applyBorder="1" applyAlignment="1">
      <alignment horizontal="left" wrapText="1"/>
    </xf>
    <xf numFmtId="0" fontId="7" fillId="0" borderId="22" xfId="2" applyNumberFormat="1" applyFont="1" applyFill="1" applyBorder="1" applyAlignment="1">
      <alignment horizontal="left" wrapText="1"/>
    </xf>
    <xf numFmtId="49" fontId="7" fillId="0" borderId="35" xfId="2" applyNumberFormat="1" applyFont="1" applyFill="1" applyBorder="1" applyAlignment="1">
      <alignment horizontal="center"/>
    </xf>
    <xf numFmtId="49" fontId="7" fillId="0" borderId="36" xfId="2" applyNumberFormat="1" applyFont="1" applyFill="1" applyBorder="1" applyAlignment="1">
      <alignment horizontal="center"/>
    </xf>
    <xf numFmtId="0" fontId="11" fillId="0" borderId="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top"/>
    </xf>
    <xf numFmtId="2" fontId="7" fillId="0" borderId="36" xfId="2" applyNumberFormat="1" applyFont="1" applyFill="1" applyBorder="1" applyAlignment="1">
      <alignment horizontal="center"/>
    </xf>
    <xf numFmtId="2" fontId="7" fillId="0" borderId="37" xfId="2" applyNumberFormat="1" applyFont="1" applyFill="1" applyBorder="1" applyAlignment="1">
      <alignment horizontal="center"/>
    </xf>
    <xf numFmtId="0" fontId="7" fillId="0" borderId="52" xfId="2" applyNumberFormat="1" applyFont="1" applyBorder="1" applyAlignment="1">
      <alignment horizontal="center" vertical="center" wrapText="1"/>
    </xf>
    <xf numFmtId="0" fontId="7" fillId="0" borderId="29" xfId="2" applyNumberFormat="1" applyFont="1" applyBorder="1" applyAlignment="1">
      <alignment horizontal="center" vertical="center" wrapText="1"/>
    </xf>
    <xf numFmtId="0" fontId="7" fillId="0" borderId="53" xfId="2" applyNumberFormat="1" applyFont="1" applyBorder="1" applyAlignment="1">
      <alignment horizontal="center" vertical="center" wrapText="1"/>
    </xf>
    <xf numFmtId="0" fontId="7" fillId="0" borderId="9" xfId="2" applyNumberFormat="1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2" xfId="2" applyNumberFormat="1" applyFont="1" applyBorder="1" applyAlignment="1">
      <alignment horizontal="center" vertical="center" wrapText="1"/>
    </xf>
    <xf numFmtId="0" fontId="7" fillId="0" borderId="19" xfId="2" applyNumberFormat="1" applyFont="1" applyBorder="1" applyAlignment="1">
      <alignment horizontal="center" vertical="center"/>
    </xf>
    <xf numFmtId="0" fontId="7" fillId="0" borderId="58" xfId="2" applyNumberFormat="1" applyFont="1" applyFill="1" applyBorder="1" applyAlignment="1">
      <alignment horizontal="center"/>
    </xf>
    <xf numFmtId="0" fontId="7" fillId="0" borderId="33" xfId="2" applyNumberFormat="1" applyFont="1" applyFill="1" applyBorder="1" applyAlignment="1">
      <alignment horizontal="center"/>
    </xf>
    <xf numFmtId="0" fontId="7" fillId="0" borderId="59" xfId="2" applyNumberFormat="1" applyFont="1" applyFill="1" applyBorder="1" applyAlignment="1">
      <alignment horizontal="center"/>
    </xf>
    <xf numFmtId="2" fontId="14" fillId="0" borderId="60" xfId="2" applyNumberFormat="1" applyFont="1" applyFill="1" applyBorder="1" applyAlignment="1">
      <alignment horizontal="center" vertical="center"/>
    </xf>
    <xf numFmtId="2" fontId="7" fillId="0" borderId="54" xfId="2" applyNumberFormat="1" applyFont="1" applyFill="1" applyBorder="1" applyAlignment="1">
      <alignment horizontal="center" vertical="center"/>
    </xf>
    <xf numFmtId="49" fontId="7" fillId="0" borderId="61" xfId="2" applyNumberFormat="1" applyFont="1" applyFill="1" applyBorder="1" applyAlignment="1">
      <alignment horizontal="center"/>
    </xf>
    <xf numFmtId="49" fontId="7" fillId="0" borderId="62" xfId="2" applyNumberFormat="1" applyFont="1" applyFill="1" applyBorder="1" applyAlignment="1">
      <alignment horizontal="center"/>
    </xf>
    <xf numFmtId="49" fontId="7" fillId="0" borderId="63" xfId="2" applyNumberFormat="1" applyFont="1" applyFill="1" applyBorder="1" applyAlignment="1">
      <alignment horizontal="center"/>
    </xf>
    <xf numFmtId="2" fontId="14" fillId="0" borderId="64" xfId="2" applyNumberFormat="1" applyFont="1" applyFill="1" applyBorder="1" applyAlignment="1">
      <alignment horizontal="center" vertical="center"/>
    </xf>
    <xf numFmtId="0" fontId="7" fillId="3" borderId="19" xfId="2" applyNumberFormat="1" applyFont="1" applyFill="1" applyBorder="1" applyAlignment="1">
      <alignment horizontal="left" wrapText="1"/>
    </xf>
    <xf numFmtId="0" fontId="7" fillId="3" borderId="2" xfId="2" applyNumberFormat="1" applyFont="1" applyFill="1" applyBorder="1" applyAlignment="1">
      <alignment horizontal="left" wrapText="1"/>
    </xf>
    <xf numFmtId="0" fontId="7" fillId="3" borderId="22" xfId="2" applyNumberFormat="1" applyFont="1" applyFill="1" applyBorder="1" applyAlignment="1">
      <alignment horizontal="left" wrapText="1"/>
    </xf>
    <xf numFmtId="49" fontId="7" fillId="3" borderId="35" xfId="2" applyNumberFormat="1" applyFont="1" applyFill="1" applyBorder="1" applyAlignment="1">
      <alignment horizontal="center"/>
    </xf>
    <xf numFmtId="49" fontId="7" fillId="3" borderId="36" xfId="2" applyNumberFormat="1" applyFont="1" applyFill="1" applyBorder="1" applyAlignment="1">
      <alignment horizontal="center"/>
    </xf>
    <xf numFmtId="2" fontId="7" fillId="0" borderId="58" xfId="2" applyNumberFormat="1" applyFont="1" applyFill="1" applyBorder="1" applyAlignment="1">
      <alignment horizontal="center" vertical="center"/>
    </xf>
    <xf numFmtId="2" fontId="7" fillId="0" borderId="33" xfId="2" applyNumberFormat="1" applyFont="1" applyFill="1" applyBorder="1" applyAlignment="1">
      <alignment horizontal="center" vertical="center"/>
    </xf>
    <xf numFmtId="2" fontId="7" fillId="0" borderId="34" xfId="2" applyNumberFormat="1" applyFont="1" applyFill="1" applyBorder="1" applyAlignment="1">
      <alignment horizontal="center" vertical="center"/>
    </xf>
    <xf numFmtId="49" fontId="7" fillId="0" borderId="54" xfId="2" applyNumberFormat="1" applyFont="1" applyBorder="1" applyAlignment="1">
      <alignment horizontal="center" vertical="center"/>
    </xf>
    <xf numFmtId="0" fontId="16" fillId="0" borderId="65" xfId="2" applyNumberFormat="1" applyFont="1" applyBorder="1" applyAlignment="1">
      <alignment horizontal="center"/>
    </xf>
    <xf numFmtId="0" fontId="16" fillId="0" borderId="20" xfId="2" applyNumberFormat="1" applyFont="1" applyBorder="1" applyAlignment="1">
      <alignment horizontal="center"/>
    </xf>
    <xf numFmtId="0" fontId="11" fillId="0" borderId="29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0" fontId="16" fillId="0" borderId="15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15" zoomScaleNormal="115" workbookViewId="0">
      <selection activeCell="D14" sqref="D14"/>
    </sheetView>
  </sheetViews>
  <sheetFormatPr defaultRowHeight="12.75" x14ac:dyDescent="0.2"/>
  <cols>
    <col min="1" max="1" width="33.83203125" style="97" customWidth="1"/>
    <col min="2" max="16384" width="9.33203125" style="95"/>
  </cols>
  <sheetData>
    <row r="1" spans="1:2" ht="21" customHeight="1" x14ac:dyDescent="0.2">
      <c r="A1" s="94" t="s">
        <v>397</v>
      </c>
    </row>
    <row r="2" spans="1:2" x14ac:dyDescent="0.2">
      <c r="A2" s="96" t="s">
        <v>371</v>
      </c>
    </row>
    <row r="3" spans="1:2" x14ac:dyDescent="0.2">
      <c r="A3" s="96" t="s">
        <v>372</v>
      </c>
    </row>
    <row r="4" spans="1:2" x14ac:dyDescent="0.2">
      <c r="A4" s="96" t="s">
        <v>373</v>
      </c>
    </row>
    <row r="5" spans="1:2" x14ac:dyDescent="0.2">
      <c r="A5" s="96" t="s">
        <v>374</v>
      </c>
    </row>
    <row r="6" spans="1:2" x14ac:dyDescent="0.2">
      <c r="A6" s="96" t="s">
        <v>375</v>
      </c>
    </row>
    <row r="7" spans="1:2" x14ac:dyDescent="0.2">
      <c r="A7" s="96" t="s">
        <v>376</v>
      </c>
    </row>
    <row r="8" spans="1:2" x14ac:dyDescent="0.2">
      <c r="A8" s="96" t="s">
        <v>377</v>
      </c>
      <c r="B8" s="95" t="s">
        <v>398</v>
      </c>
    </row>
    <row r="9" spans="1:2" x14ac:dyDescent="0.2">
      <c r="A9" s="96" t="s">
        <v>378</v>
      </c>
    </row>
    <row r="10" spans="1:2" x14ac:dyDescent="0.2">
      <c r="A10" s="96" t="s">
        <v>379</v>
      </c>
    </row>
    <row r="11" spans="1:2" x14ac:dyDescent="0.2">
      <c r="A11" s="96" t="s">
        <v>380</v>
      </c>
      <c r="B11" s="95" t="s">
        <v>398</v>
      </c>
    </row>
    <row r="12" spans="1:2" x14ac:dyDescent="0.2">
      <c r="A12" s="96" t="s">
        <v>381</v>
      </c>
      <c r="B12" s="95" t="s">
        <v>398</v>
      </c>
    </row>
    <row r="13" spans="1:2" x14ac:dyDescent="0.2">
      <c r="A13" s="96" t="s">
        <v>382</v>
      </c>
      <c r="B13" s="95" t="s">
        <v>398</v>
      </c>
    </row>
    <row r="14" spans="1:2" x14ac:dyDescent="0.2">
      <c r="A14" s="96" t="s">
        <v>383</v>
      </c>
      <c r="B14" s="95" t="s">
        <v>398</v>
      </c>
    </row>
    <row r="15" spans="1:2" x14ac:dyDescent="0.2">
      <c r="A15" s="96" t="s">
        <v>384</v>
      </c>
      <c r="B15" s="95" t="s">
        <v>398</v>
      </c>
    </row>
    <row r="16" spans="1:2" x14ac:dyDescent="0.2">
      <c r="A16" s="96" t="s">
        <v>385</v>
      </c>
      <c r="B16" s="95" t="s">
        <v>398</v>
      </c>
    </row>
    <row r="17" spans="1:2" x14ac:dyDescent="0.2">
      <c r="A17" s="96" t="s">
        <v>386</v>
      </c>
      <c r="B17" s="95" t="s">
        <v>398</v>
      </c>
    </row>
    <row r="18" spans="1:2" x14ac:dyDescent="0.2">
      <c r="A18" s="96" t="s">
        <v>387</v>
      </c>
      <c r="B18" s="95" t="s">
        <v>398</v>
      </c>
    </row>
    <row r="19" spans="1:2" x14ac:dyDescent="0.2">
      <c r="A19" s="96" t="s">
        <v>388</v>
      </c>
      <c r="B19" s="95" t="s">
        <v>398</v>
      </c>
    </row>
    <row r="20" spans="1:2" x14ac:dyDescent="0.2">
      <c r="A20" s="96" t="s">
        <v>389</v>
      </c>
      <c r="B20" s="95" t="s">
        <v>398</v>
      </c>
    </row>
    <row r="21" spans="1:2" x14ac:dyDescent="0.2">
      <c r="A21" s="96" t="s">
        <v>390</v>
      </c>
      <c r="B21" s="95" t="s">
        <v>398</v>
      </c>
    </row>
    <row r="22" spans="1:2" x14ac:dyDescent="0.2">
      <c r="A22" s="96" t="s">
        <v>391</v>
      </c>
      <c r="B22" s="95" t="s">
        <v>398</v>
      </c>
    </row>
    <row r="23" spans="1:2" x14ac:dyDescent="0.2">
      <c r="A23" s="96" t="s">
        <v>392</v>
      </c>
      <c r="B23" s="95" t="s">
        <v>398</v>
      </c>
    </row>
    <row r="24" spans="1:2" x14ac:dyDescent="0.2">
      <c r="A24" s="96" t="s">
        <v>393</v>
      </c>
      <c r="B24" s="95" t="s">
        <v>398</v>
      </c>
    </row>
    <row r="25" spans="1:2" x14ac:dyDescent="0.2">
      <c r="A25" s="96" t="s">
        <v>394</v>
      </c>
      <c r="B25" s="95" t="s">
        <v>398</v>
      </c>
    </row>
    <row r="26" spans="1:2" x14ac:dyDescent="0.2">
      <c r="A26" s="96" t="s">
        <v>395</v>
      </c>
      <c r="B26" s="95" t="s">
        <v>398</v>
      </c>
    </row>
    <row r="27" spans="1:2" x14ac:dyDescent="0.2">
      <c r="A27" s="96" t="s">
        <v>396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topLeftCell="A3" zoomScale="115" zoomScaleSheetLayoutView="115" workbookViewId="0">
      <selection activeCell="E5" sqref="E5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17" style="18" customWidth="1"/>
    <col min="4" max="4" width="21" style="18" customWidth="1"/>
    <col min="5" max="5" width="19" style="18" customWidth="1"/>
    <col min="6" max="16384" width="9.33203125" style="18"/>
  </cols>
  <sheetData>
    <row r="1" spans="1:5" ht="21.75" customHeight="1" x14ac:dyDescent="0.2">
      <c r="A1" s="17" t="s">
        <v>0</v>
      </c>
      <c r="C1" s="20"/>
      <c r="E1" s="20" t="s">
        <v>179</v>
      </c>
    </row>
    <row r="2" spans="1:5" ht="24.75" customHeight="1" x14ac:dyDescent="0.2">
      <c r="A2" s="164" t="s">
        <v>61</v>
      </c>
      <c r="B2" s="164"/>
      <c r="C2" s="164"/>
      <c r="D2" s="164"/>
      <c r="E2" s="164"/>
    </row>
    <row r="3" spans="1:5" ht="34.5" customHeight="1" x14ac:dyDescent="0.2">
      <c r="A3" s="163" t="s">
        <v>20</v>
      </c>
      <c r="B3" s="163" t="s">
        <v>21</v>
      </c>
      <c r="C3" s="171" t="s">
        <v>172</v>
      </c>
      <c r="D3" s="172"/>
      <c r="E3" s="173"/>
    </row>
    <row r="4" spans="1:5" ht="24.75" customHeight="1" x14ac:dyDescent="0.2">
      <c r="A4" s="163"/>
      <c r="B4" s="163"/>
      <c r="C4" s="4" t="s">
        <v>184</v>
      </c>
      <c r="D4" s="4" t="s">
        <v>183</v>
      </c>
      <c r="E4" s="123" t="s">
        <v>549</v>
      </c>
    </row>
    <row r="5" spans="1:5" ht="20.65" customHeight="1" x14ac:dyDescent="0.2">
      <c r="A5" s="40" t="s">
        <v>31</v>
      </c>
      <c r="B5" s="40" t="s">
        <v>32</v>
      </c>
      <c r="C5" s="40">
        <v>3</v>
      </c>
      <c r="D5" s="40">
        <v>4</v>
      </c>
      <c r="E5" s="40">
        <v>5</v>
      </c>
    </row>
    <row r="6" spans="1:5" ht="22.5" customHeight="1" x14ac:dyDescent="0.2">
      <c r="A6" s="10" t="s">
        <v>181</v>
      </c>
      <c r="B6" s="52" t="s">
        <v>175</v>
      </c>
      <c r="C6" s="40"/>
      <c r="D6" s="40"/>
      <c r="E6" s="40"/>
    </row>
    <row r="7" spans="1:5" ht="75.75" customHeight="1" x14ac:dyDescent="0.2">
      <c r="A7" s="10" t="s">
        <v>180</v>
      </c>
      <c r="B7" s="52" t="s">
        <v>176</v>
      </c>
      <c r="C7" s="40"/>
      <c r="D7" s="40"/>
      <c r="E7" s="40"/>
    </row>
    <row r="8" spans="1:5" ht="30" customHeight="1" x14ac:dyDescent="0.2">
      <c r="A8" s="10" t="s">
        <v>182</v>
      </c>
      <c r="B8" s="52" t="s">
        <v>177</v>
      </c>
      <c r="C8" s="40"/>
      <c r="D8" s="40"/>
      <c r="E8" s="40"/>
    </row>
    <row r="9" spans="1:5" x14ac:dyDescent="0.2">
      <c r="D9" s="139"/>
    </row>
    <row r="10" spans="1:5" x14ac:dyDescent="0.2">
      <c r="A10" s="139" t="s">
        <v>536</v>
      </c>
      <c r="D10" s="139" t="s">
        <v>537</v>
      </c>
    </row>
    <row r="12" spans="1:5" x14ac:dyDescent="0.2">
      <c r="A12" s="139" t="s">
        <v>538</v>
      </c>
      <c r="D12" s="139" t="s">
        <v>539</v>
      </c>
    </row>
    <row r="14" spans="1:5" x14ac:dyDescent="0.2">
      <c r="A14" s="139" t="s">
        <v>540</v>
      </c>
    </row>
    <row r="15" spans="1:5" x14ac:dyDescent="0.2">
      <c r="A15" s="139" t="s">
        <v>541</v>
      </c>
    </row>
  </sheetData>
  <mergeCells count="4">
    <mergeCell ref="A3:A4"/>
    <mergeCell ref="B3:B4"/>
    <mergeCell ref="A2:E2"/>
    <mergeCell ref="C3:E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22" workbookViewId="0">
      <selection activeCell="G30" sqref="G30"/>
    </sheetView>
  </sheetViews>
  <sheetFormatPr defaultRowHeight="12.75" x14ac:dyDescent="0.2"/>
  <cols>
    <col min="1" max="1" width="5.6640625" style="2" customWidth="1"/>
    <col min="2" max="2" width="25.83203125" style="2" customWidth="1"/>
    <col min="3" max="3" width="12.1640625" style="2" customWidth="1"/>
    <col min="4" max="4" width="14" style="2" bestFit="1" customWidth="1"/>
    <col min="5" max="5" width="16.1640625" style="2" customWidth="1"/>
    <col min="6" max="6" width="19" style="2" customWidth="1"/>
    <col min="7" max="7" width="18.6640625" style="2" customWidth="1"/>
    <col min="8" max="8" width="13.5" style="2" customWidth="1"/>
    <col min="9" max="9" width="9.33203125" style="2"/>
    <col min="10" max="10" width="17.1640625" style="2" customWidth="1"/>
    <col min="11" max="16384" width="9.33203125" style="2"/>
  </cols>
  <sheetData>
    <row r="1" spans="1:10" ht="24" customHeight="1" x14ac:dyDescent="0.2">
      <c r="A1" s="176" t="s">
        <v>187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6.25" customHeight="1" x14ac:dyDescent="0.2">
      <c r="A2" s="176" t="s">
        <v>234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20.25" customHeight="1" x14ac:dyDescent="0.2">
      <c r="A3" s="185" t="s">
        <v>534</v>
      </c>
      <c r="B3" s="180"/>
      <c r="C3" s="8">
        <v>1471</v>
      </c>
      <c r="D3" s="3"/>
      <c r="E3" s="3"/>
      <c r="F3" s="3"/>
      <c r="G3" s="3"/>
      <c r="H3" s="3"/>
      <c r="I3" s="3"/>
      <c r="J3" s="3"/>
    </row>
    <row r="5" spans="1:10" ht="20.25" customHeight="1" x14ac:dyDescent="0.2">
      <c r="A5" s="180" t="s">
        <v>201</v>
      </c>
      <c r="B5" s="180"/>
      <c r="C5" s="180"/>
      <c r="D5" s="186" t="s">
        <v>428</v>
      </c>
      <c r="E5" s="186"/>
      <c r="F5" s="186"/>
      <c r="G5" s="3"/>
      <c r="H5" s="3"/>
      <c r="I5" s="3"/>
      <c r="J5" s="3"/>
    </row>
    <row r="7" spans="1:10" ht="24" customHeight="1" x14ac:dyDescent="0.2">
      <c r="A7" s="184" t="s">
        <v>188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28.5" customHeight="1" x14ac:dyDescent="0.2">
      <c r="A8" s="181" t="s">
        <v>189</v>
      </c>
      <c r="B8" s="178" t="s">
        <v>190</v>
      </c>
      <c r="C8" s="178" t="s">
        <v>191</v>
      </c>
      <c r="D8" s="177" t="s">
        <v>192</v>
      </c>
      <c r="E8" s="177"/>
      <c r="F8" s="177"/>
      <c r="G8" s="177"/>
      <c r="H8" s="178" t="s">
        <v>196</v>
      </c>
      <c r="I8" s="178" t="s">
        <v>197</v>
      </c>
      <c r="J8" s="178" t="s">
        <v>198</v>
      </c>
    </row>
    <row r="9" spans="1:10" x14ac:dyDescent="0.2">
      <c r="A9" s="182"/>
      <c r="B9" s="178"/>
      <c r="C9" s="178"/>
      <c r="D9" s="177" t="s">
        <v>24</v>
      </c>
      <c r="E9" s="179" t="s">
        <v>25</v>
      </c>
      <c r="F9" s="179"/>
      <c r="G9" s="179"/>
      <c r="H9" s="178"/>
      <c r="I9" s="178"/>
      <c r="J9" s="178"/>
    </row>
    <row r="10" spans="1:10" ht="48.75" customHeight="1" x14ac:dyDescent="0.2">
      <c r="A10" s="183"/>
      <c r="B10" s="178"/>
      <c r="C10" s="178"/>
      <c r="D10" s="177"/>
      <c r="E10" s="4" t="s">
        <v>193</v>
      </c>
      <c r="F10" s="4" t="s">
        <v>194</v>
      </c>
      <c r="G10" s="4" t="s">
        <v>195</v>
      </c>
      <c r="H10" s="178"/>
      <c r="I10" s="178"/>
      <c r="J10" s="178"/>
    </row>
    <row r="11" spans="1:10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">
      <c r="A12" s="6">
        <v>1</v>
      </c>
      <c r="B12" s="7" t="s">
        <v>324</v>
      </c>
      <c r="C12" s="6">
        <v>1</v>
      </c>
      <c r="D12" s="7">
        <f>E12+F12+G12</f>
        <v>17880</v>
      </c>
      <c r="E12" s="7">
        <v>16380</v>
      </c>
      <c r="F12" s="107"/>
      <c r="G12" s="107">
        <v>1500</v>
      </c>
      <c r="H12" s="7"/>
      <c r="I12" s="6">
        <v>1</v>
      </c>
      <c r="J12" s="7">
        <f>C12*D12*(1+H12/100)*I12*12</f>
        <v>214560</v>
      </c>
    </row>
    <row r="13" spans="1:10" x14ac:dyDescent="0.2">
      <c r="A13" s="6">
        <v>2</v>
      </c>
      <c r="B13" s="7" t="s">
        <v>411</v>
      </c>
      <c r="C13" s="6"/>
      <c r="D13" s="7">
        <f>E13+F13+G13</f>
        <v>0</v>
      </c>
      <c r="E13" s="7"/>
      <c r="F13" s="107"/>
      <c r="G13" s="107"/>
      <c r="H13" s="7"/>
      <c r="I13" s="6">
        <v>1</v>
      </c>
      <c r="J13" s="7">
        <f>C13*D13*(1+H13/100)*I13*12</f>
        <v>0</v>
      </c>
    </row>
    <row r="14" spans="1:10" x14ac:dyDescent="0.2">
      <c r="A14" s="6">
        <v>3</v>
      </c>
      <c r="B14" s="7" t="s">
        <v>400</v>
      </c>
      <c r="C14" s="6">
        <v>1.25</v>
      </c>
      <c r="D14" s="7">
        <f>E14+F14+G14</f>
        <v>16431.120000000003</v>
      </c>
      <c r="E14" s="7">
        <v>15431.12</v>
      </c>
      <c r="F14" s="107"/>
      <c r="G14" s="107">
        <v>1000</v>
      </c>
      <c r="H14" s="7"/>
      <c r="I14" s="6">
        <v>1</v>
      </c>
      <c r="J14" s="7">
        <f>C14*D14*(1+H14/100)*I14*12-0.19</f>
        <v>246466.61000000002</v>
      </c>
    </row>
    <row r="15" spans="1:10" x14ac:dyDescent="0.2">
      <c r="A15" s="6">
        <v>4</v>
      </c>
      <c r="B15" s="7" t="s">
        <v>401</v>
      </c>
      <c r="C15" s="6">
        <v>3</v>
      </c>
      <c r="D15" s="7">
        <f>E15+F15+G15</f>
        <v>8916.7800000000007</v>
      </c>
      <c r="E15" s="7">
        <v>4893.3</v>
      </c>
      <c r="F15" s="107">
        <v>885.33</v>
      </c>
      <c r="G15" s="107">
        <v>3138.15</v>
      </c>
      <c r="H15" s="7"/>
      <c r="I15" s="6">
        <v>1</v>
      </c>
      <c r="J15" s="7">
        <f>C15*D15*(1+H15/100)*I15*12</f>
        <v>321004.08000000007</v>
      </c>
    </row>
    <row r="16" spans="1:10" x14ac:dyDescent="0.2">
      <c r="A16" s="6"/>
      <c r="B16" s="7"/>
      <c r="C16" s="6"/>
      <c r="D16" s="7"/>
      <c r="E16" s="7"/>
      <c r="F16" s="107"/>
      <c r="G16" s="107"/>
      <c r="H16" s="7"/>
      <c r="I16" s="6"/>
      <c r="J16" s="7"/>
    </row>
    <row r="17" spans="1:10" x14ac:dyDescent="0.2">
      <c r="A17" s="6"/>
      <c r="B17" s="7"/>
      <c r="C17" s="6"/>
      <c r="D17" s="7"/>
      <c r="E17" s="7"/>
      <c r="F17" s="107"/>
      <c r="G17" s="107"/>
      <c r="H17" s="7"/>
      <c r="I17" s="6"/>
      <c r="J17" s="7"/>
    </row>
    <row r="18" spans="1:10" x14ac:dyDescent="0.2">
      <c r="A18" s="174" t="s">
        <v>199</v>
      </c>
      <c r="B18" s="175"/>
      <c r="C18" s="5" t="s">
        <v>200</v>
      </c>
      <c r="D18" s="5"/>
      <c r="E18" s="5" t="s">
        <v>200</v>
      </c>
      <c r="F18" s="5" t="s">
        <v>200</v>
      </c>
      <c r="G18" s="5" t="s">
        <v>200</v>
      </c>
      <c r="H18" s="5" t="s">
        <v>200</v>
      </c>
      <c r="I18" s="5" t="s">
        <v>200</v>
      </c>
      <c r="J18" s="7">
        <f>SUM(J12:J17)</f>
        <v>782030.69000000006</v>
      </c>
    </row>
    <row r="20" spans="1:10" x14ac:dyDescent="0.2">
      <c r="A20" s="180" t="s">
        <v>201</v>
      </c>
      <c r="B20" s="180"/>
      <c r="C20" s="180"/>
      <c r="D20" s="186" t="s">
        <v>427</v>
      </c>
      <c r="E20" s="186"/>
      <c r="F20" s="186"/>
      <c r="G20" s="3"/>
      <c r="H20" s="3"/>
      <c r="I20" s="3"/>
      <c r="J20" s="3"/>
    </row>
    <row r="22" spans="1:10" x14ac:dyDescent="0.2">
      <c r="A22" s="184" t="s">
        <v>402</v>
      </c>
      <c r="B22" s="184"/>
      <c r="C22" s="184"/>
      <c r="D22" s="184"/>
      <c r="E22" s="184"/>
      <c r="F22" s="184"/>
      <c r="G22" s="184"/>
      <c r="H22" s="184"/>
      <c r="I22" s="184"/>
      <c r="J22" s="184"/>
    </row>
    <row r="23" spans="1:10" x14ac:dyDescent="0.2">
      <c r="A23" s="181" t="s">
        <v>189</v>
      </c>
      <c r="B23" s="178" t="s">
        <v>190</v>
      </c>
      <c r="C23" s="178" t="s">
        <v>191</v>
      </c>
      <c r="D23" s="177" t="s">
        <v>192</v>
      </c>
      <c r="E23" s="177"/>
      <c r="F23" s="177"/>
      <c r="G23" s="177"/>
      <c r="H23" s="178" t="s">
        <v>196</v>
      </c>
      <c r="I23" s="178" t="s">
        <v>197</v>
      </c>
      <c r="J23" s="178" t="s">
        <v>403</v>
      </c>
    </row>
    <row r="24" spans="1:10" x14ac:dyDescent="0.2">
      <c r="A24" s="182"/>
      <c r="B24" s="178"/>
      <c r="C24" s="178"/>
      <c r="D24" s="177" t="s">
        <v>24</v>
      </c>
      <c r="E24" s="179" t="s">
        <v>25</v>
      </c>
      <c r="F24" s="179"/>
      <c r="G24" s="179"/>
      <c r="H24" s="178"/>
      <c r="I24" s="178"/>
      <c r="J24" s="178"/>
    </row>
    <row r="25" spans="1:10" ht="38.25" x14ac:dyDescent="0.2">
      <c r="A25" s="183"/>
      <c r="B25" s="178"/>
      <c r="C25" s="178"/>
      <c r="D25" s="177"/>
      <c r="E25" s="4" t="s">
        <v>193</v>
      </c>
      <c r="F25" s="4" t="s">
        <v>194</v>
      </c>
      <c r="G25" s="4" t="s">
        <v>195</v>
      </c>
      <c r="H25" s="178"/>
      <c r="I25" s="178"/>
      <c r="J25" s="178"/>
    </row>
    <row r="26" spans="1:10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</row>
    <row r="27" spans="1:10" x14ac:dyDescent="0.2">
      <c r="A27" s="6">
        <v>1</v>
      </c>
      <c r="B27" s="7" t="s">
        <v>399</v>
      </c>
      <c r="C27" s="6">
        <v>1</v>
      </c>
      <c r="D27" s="7">
        <v>2000</v>
      </c>
      <c r="E27" s="7"/>
      <c r="F27" s="7"/>
      <c r="G27" s="7"/>
      <c r="H27" s="7"/>
      <c r="I27" s="6">
        <v>1</v>
      </c>
      <c r="J27" s="7">
        <f>C27*D27*(1+H27/100)*I27*1</f>
        <v>2000</v>
      </c>
    </row>
    <row r="28" spans="1:10" x14ac:dyDescent="0.2">
      <c r="A28" s="6">
        <v>2</v>
      </c>
      <c r="B28" s="7" t="s">
        <v>400</v>
      </c>
      <c r="C28" s="6">
        <v>1</v>
      </c>
      <c r="D28" s="7">
        <v>2000</v>
      </c>
      <c r="E28" s="7"/>
      <c r="F28" s="7"/>
      <c r="G28" s="7"/>
      <c r="H28" s="7"/>
      <c r="I28" s="6">
        <v>1</v>
      </c>
      <c r="J28" s="7">
        <f>C28*D28*(1+H28/100)*I28*1</f>
        <v>2000</v>
      </c>
    </row>
    <row r="29" spans="1:10" x14ac:dyDescent="0.2">
      <c r="A29" s="6">
        <v>3</v>
      </c>
      <c r="B29" s="7" t="s">
        <v>401</v>
      </c>
      <c r="C29" s="6">
        <v>2</v>
      </c>
      <c r="D29" s="7">
        <v>2000</v>
      </c>
      <c r="E29" s="7"/>
      <c r="F29" s="7"/>
      <c r="G29" s="7"/>
      <c r="H29" s="7"/>
      <c r="I29" s="6">
        <v>1</v>
      </c>
      <c r="J29" s="7">
        <f>C29*D29*(1+H29/100)*I29*1</f>
        <v>4000</v>
      </c>
    </row>
    <row r="30" spans="1:10" x14ac:dyDescent="0.2">
      <c r="A30" s="6"/>
      <c r="B30" s="7"/>
      <c r="C30" s="6"/>
      <c r="D30" s="7"/>
      <c r="E30" s="7"/>
      <c r="F30" s="7"/>
      <c r="G30" s="7"/>
      <c r="H30" s="7"/>
      <c r="I30" s="6"/>
      <c r="J30" s="7"/>
    </row>
    <row r="31" spans="1:10" x14ac:dyDescent="0.2">
      <c r="A31" s="6"/>
      <c r="B31" s="7"/>
      <c r="C31" s="6"/>
      <c r="D31" s="7"/>
      <c r="E31" s="7"/>
      <c r="F31" s="7"/>
      <c r="G31" s="7"/>
      <c r="H31" s="7"/>
      <c r="I31" s="6"/>
      <c r="J31" s="7"/>
    </row>
    <row r="32" spans="1:10" x14ac:dyDescent="0.2">
      <c r="A32" s="174" t="s">
        <v>199</v>
      </c>
      <c r="B32" s="175"/>
      <c r="C32" s="5" t="s">
        <v>200</v>
      </c>
      <c r="D32" s="5"/>
      <c r="E32" s="5" t="s">
        <v>200</v>
      </c>
      <c r="F32" s="5" t="s">
        <v>200</v>
      </c>
      <c r="G32" s="5" t="s">
        <v>200</v>
      </c>
      <c r="H32" s="5" t="s">
        <v>200</v>
      </c>
      <c r="I32" s="5" t="s">
        <v>200</v>
      </c>
      <c r="J32" s="5">
        <f>SUM(J27:J31)</f>
        <v>8000</v>
      </c>
    </row>
    <row r="36" spans="1:10" x14ac:dyDescent="0.2">
      <c r="A36" s="180" t="s">
        <v>201</v>
      </c>
      <c r="B36" s="180"/>
      <c r="C36" s="180"/>
      <c r="D36" s="186" t="s">
        <v>474</v>
      </c>
      <c r="E36" s="186"/>
      <c r="F36" s="186"/>
      <c r="G36" s="3"/>
      <c r="H36" s="3"/>
      <c r="I36" s="3"/>
      <c r="J36" s="3"/>
    </row>
    <row r="38" spans="1:10" x14ac:dyDescent="0.2">
      <c r="A38" s="184" t="s">
        <v>402</v>
      </c>
      <c r="B38" s="184"/>
      <c r="C38" s="184"/>
      <c r="D38" s="184"/>
      <c r="E38" s="184"/>
      <c r="F38" s="184"/>
      <c r="G38" s="184"/>
      <c r="H38" s="184"/>
      <c r="I38" s="184"/>
      <c r="J38" s="184"/>
    </row>
    <row r="39" spans="1:10" x14ac:dyDescent="0.2">
      <c r="A39" s="181" t="s">
        <v>189</v>
      </c>
      <c r="B39" s="178" t="s">
        <v>190</v>
      </c>
      <c r="C39" s="178" t="s">
        <v>191</v>
      </c>
      <c r="D39" s="177" t="s">
        <v>192</v>
      </c>
      <c r="E39" s="177"/>
      <c r="F39" s="177"/>
      <c r="G39" s="177"/>
      <c r="H39" s="178" t="s">
        <v>196</v>
      </c>
      <c r="I39" s="178" t="s">
        <v>197</v>
      </c>
      <c r="J39" s="178" t="s">
        <v>403</v>
      </c>
    </row>
    <row r="40" spans="1:10" x14ac:dyDescent="0.2">
      <c r="A40" s="182"/>
      <c r="B40" s="178"/>
      <c r="C40" s="178"/>
      <c r="D40" s="177" t="s">
        <v>24</v>
      </c>
      <c r="E40" s="179" t="s">
        <v>25</v>
      </c>
      <c r="F40" s="179"/>
      <c r="G40" s="179"/>
      <c r="H40" s="178"/>
      <c r="I40" s="178"/>
      <c r="J40" s="178"/>
    </row>
    <row r="41" spans="1:10" ht="38.25" x14ac:dyDescent="0.2">
      <c r="A41" s="183"/>
      <c r="B41" s="178"/>
      <c r="C41" s="178"/>
      <c r="D41" s="177"/>
      <c r="E41" s="4" t="s">
        <v>193</v>
      </c>
      <c r="F41" s="4" t="s">
        <v>194</v>
      </c>
      <c r="G41" s="4" t="s">
        <v>195</v>
      </c>
      <c r="H41" s="178"/>
      <c r="I41" s="178"/>
      <c r="J41" s="178"/>
    </row>
    <row r="42" spans="1:10" x14ac:dyDescent="0.2">
      <c r="A42" s="5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>
        <v>8</v>
      </c>
      <c r="I42" s="5">
        <v>9</v>
      </c>
      <c r="J42" s="5">
        <v>10</v>
      </c>
    </row>
    <row r="43" spans="1:10" x14ac:dyDescent="0.2">
      <c r="A43" s="6">
        <v>1</v>
      </c>
      <c r="B43" s="7" t="s">
        <v>400</v>
      </c>
      <c r="C43" s="6">
        <v>1</v>
      </c>
      <c r="D43" s="7"/>
      <c r="E43" s="7"/>
      <c r="F43" s="7"/>
      <c r="G43" s="7"/>
      <c r="H43" s="7"/>
      <c r="I43" s="6">
        <v>1</v>
      </c>
      <c r="J43" s="7"/>
    </row>
    <row r="44" spans="1:10" x14ac:dyDescent="0.2">
      <c r="A44" s="6"/>
      <c r="B44" s="7"/>
      <c r="C44" s="6"/>
      <c r="D44" s="7"/>
      <c r="E44" s="7"/>
      <c r="F44" s="7"/>
      <c r="G44" s="7"/>
      <c r="H44" s="7"/>
      <c r="I44" s="6"/>
      <c r="J44" s="7"/>
    </row>
    <row r="45" spans="1:10" x14ac:dyDescent="0.2">
      <c r="A45" s="6"/>
      <c r="B45" s="7"/>
      <c r="C45" s="6"/>
      <c r="D45" s="7"/>
      <c r="E45" s="7"/>
      <c r="F45" s="7"/>
      <c r="G45" s="7"/>
      <c r="H45" s="7"/>
      <c r="I45" s="6"/>
      <c r="J45" s="7"/>
    </row>
    <row r="46" spans="1:10" x14ac:dyDescent="0.2">
      <c r="A46" s="174" t="s">
        <v>199</v>
      </c>
      <c r="B46" s="175"/>
      <c r="C46" s="5" t="s">
        <v>200</v>
      </c>
      <c r="D46" s="5"/>
      <c r="E46" s="5" t="s">
        <v>200</v>
      </c>
      <c r="F46" s="5" t="s">
        <v>200</v>
      </c>
      <c r="G46" s="5" t="s">
        <v>200</v>
      </c>
      <c r="H46" s="5" t="s">
        <v>200</v>
      </c>
      <c r="I46" s="5" t="s">
        <v>200</v>
      </c>
      <c r="J46" s="114">
        <f>SUM(J43:J45)</f>
        <v>0</v>
      </c>
    </row>
    <row r="49" spans="1:10" x14ac:dyDescent="0.2">
      <c r="A49" s="180" t="s">
        <v>201</v>
      </c>
      <c r="B49" s="180"/>
      <c r="C49" s="180"/>
      <c r="D49" s="186" t="s">
        <v>559</v>
      </c>
      <c r="E49" s="186"/>
      <c r="F49" s="186"/>
      <c r="G49" s="3"/>
      <c r="H49" s="3"/>
      <c r="I49" s="3"/>
      <c r="J49" s="3"/>
    </row>
    <row r="51" spans="1:10" x14ac:dyDescent="0.2">
      <c r="A51" s="184" t="s">
        <v>402</v>
      </c>
      <c r="B51" s="184"/>
      <c r="C51" s="184"/>
      <c r="D51" s="184"/>
      <c r="E51" s="184"/>
      <c r="F51" s="184"/>
      <c r="G51" s="184"/>
      <c r="H51" s="184"/>
      <c r="I51" s="184"/>
      <c r="J51" s="184"/>
    </row>
    <row r="52" spans="1:10" x14ac:dyDescent="0.2">
      <c r="A52" s="181" t="s">
        <v>189</v>
      </c>
      <c r="B52" s="178" t="s">
        <v>190</v>
      </c>
      <c r="C52" s="178" t="s">
        <v>191</v>
      </c>
      <c r="D52" s="177" t="s">
        <v>192</v>
      </c>
      <c r="E52" s="177"/>
      <c r="F52" s="177"/>
      <c r="G52" s="177"/>
      <c r="H52" s="178" t="s">
        <v>196</v>
      </c>
      <c r="I52" s="178" t="s">
        <v>197</v>
      </c>
      <c r="J52" s="178" t="s">
        <v>403</v>
      </c>
    </row>
    <row r="53" spans="1:10" x14ac:dyDescent="0.2">
      <c r="A53" s="182"/>
      <c r="B53" s="178"/>
      <c r="C53" s="178"/>
      <c r="D53" s="177" t="s">
        <v>24</v>
      </c>
      <c r="E53" s="179" t="s">
        <v>25</v>
      </c>
      <c r="F53" s="179"/>
      <c r="G53" s="179"/>
      <c r="H53" s="178"/>
      <c r="I53" s="178"/>
      <c r="J53" s="178"/>
    </row>
    <row r="54" spans="1:10" ht="38.25" x14ac:dyDescent="0.2">
      <c r="A54" s="183"/>
      <c r="B54" s="178"/>
      <c r="C54" s="178"/>
      <c r="D54" s="177"/>
      <c r="E54" s="4" t="s">
        <v>193</v>
      </c>
      <c r="F54" s="4" t="s">
        <v>194</v>
      </c>
      <c r="G54" s="4" t="s">
        <v>195</v>
      </c>
      <c r="H54" s="178"/>
      <c r="I54" s="178"/>
      <c r="J54" s="178"/>
    </row>
    <row r="55" spans="1:10" x14ac:dyDescent="0.2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</row>
    <row r="56" spans="1:10" x14ac:dyDescent="0.2">
      <c r="A56" s="6">
        <v>1</v>
      </c>
      <c r="B56" s="7" t="s">
        <v>560</v>
      </c>
      <c r="C56" s="6">
        <v>1</v>
      </c>
      <c r="D56" s="7"/>
      <c r="E56" s="7"/>
      <c r="F56" s="7"/>
      <c r="G56" s="7"/>
      <c r="H56" s="7"/>
      <c r="I56" s="6">
        <v>1</v>
      </c>
      <c r="J56" s="7">
        <v>34715.61</v>
      </c>
    </row>
    <row r="57" spans="1:10" ht="0.75" hidden="1" customHeight="1" x14ac:dyDescent="0.2">
      <c r="A57" s="6"/>
      <c r="B57" s="7"/>
      <c r="C57" s="6"/>
      <c r="D57" s="7"/>
      <c r="E57" s="7"/>
      <c r="F57" s="7"/>
      <c r="G57" s="7"/>
      <c r="H57" s="7"/>
      <c r="I57" s="6"/>
      <c r="J57" s="7"/>
    </row>
    <row r="58" spans="1:10" hidden="1" x14ac:dyDescent="0.2">
      <c r="A58" s="6"/>
      <c r="B58" s="7"/>
      <c r="C58" s="6"/>
      <c r="D58" s="7"/>
      <c r="E58" s="7"/>
      <c r="F58" s="7"/>
      <c r="G58" s="7"/>
      <c r="H58" s="7"/>
      <c r="I58" s="6"/>
      <c r="J58" s="7"/>
    </row>
    <row r="59" spans="1:10" x14ac:dyDescent="0.2">
      <c r="A59" s="174" t="s">
        <v>199</v>
      </c>
      <c r="B59" s="175"/>
      <c r="C59" s="5" t="s">
        <v>200</v>
      </c>
      <c r="D59" s="5"/>
      <c r="E59" s="5" t="s">
        <v>200</v>
      </c>
      <c r="F59" s="5" t="s">
        <v>200</v>
      </c>
      <c r="G59" s="5" t="s">
        <v>200</v>
      </c>
      <c r="H59" s="5" t="s">
        <v>200</v>
      </c>
      <c r="I59" s="5" t="s">
        <v>200</v>
      </c>
      <c r="J59" s="114">
        <f>SUM(J56:J58)</f>
        <v>34715.61</v>
      </c>
    </row>
  </sheetData>
  <mergeCells count="55">
    <mergeCell ref="A49:C49"/>
    <mergeCell ref="D49:F49"/>
    <mergeCell ref="A46:B46"/>
    <mergeCell ref="A59:B59"/>
    <mergeCell ref="A51:J51"/>
    <mergeCell ref="A52:A54"/>
    <mergeCell ref="B52:B54"/>
    <mergeCell ref="C52:C54"/>
    <mergeCell ref="D52:G52"/>
    <mergeCell ref="H52:H54"/>
    <mergeCell ref="I52:I54"/>
    <mergeCell ref="J52:J54"/>
    <mergeCell ref="J39:J41"/>
    <mergeCell ref="D39:G39"/>
    <mergeCell ref="D53:D54"/>
    <mergeCell ref="E53:G53"/>
    <mergeCell ref="A38:J38"/>
    <mergeCell ref="I39:I41"/>
    <mergeCell ref="H39:H41"/>
    <mergeCell ref="E40:G40"/>
    <mergeCell ref="I23:I25"/>
    <mergeCell ref="E24:G24"/>
    <mergeCell ref="A39:A41"/>
    <mergeCell ref="D40:D41"/>
    <mergeCell ref="A32:B32"/>
    <mergeCell ref="A36:C36"/>
    <mergeCell ref="C39:C41"/>
    <mergeCell ref="B39:B41"/>
    <mergeCell ref="D36:F36"/>
    <mergeCell ref="A20:C20"/>
    <mergeCell ref="D20:F20"/>
    <mergeCell ref="A22:J22"/>
    <mergeCell ref="C23:C25"/>
    <mergeCell ref="A23:A25"/>
    <mergeCell ref="J23:J25"/>
    <mergeCell ref="B23:B25"/>
    <mergeCell ref="H23:H25"/>
    <mergeCell ref="D24:D25"/>
    <mergeCell ref="D23:G23"/>
    <mergeCell ref="A18:B18"/>
    <mergeCell ref="A1:J1"/>
    <mergeCell ref="D9:D10"/>
    <mergeCell ref="H8:H10"/>
    <mergeCell ref="E9:G9"/>
    <mergeCell ref="D8:G8"/>
    <mergeCell ref="A5:C5"/>
    <mergeCell ref="A8:A10"/>
    <mergeCell ref="I8:I10"/>
    <mergeCell ref="J8:J10"/>
    <mergeCell ref="A7:J7"/>
    <mergeCell ref="A2:J2"/>
    <mergeCell ref="A3:B3"/>
    <mergeCell ref="B8:B10"/>
    <mergeCell ref="D5:F5"/>
    <mergeCell ref="C8:C10"/>
  </mergeCells>
  <phoneticPr fontId="0" type="noConversion"/>
  <pageMargins left="0.7" right="0.7" top="0.75" bottom="0.75" header="0.3" footer="0.3"/>
  <pageSetup paperSize="9"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12" sqref="C12:C14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176" t="s">
        <v>235</v>
      </c>
      <c r="B1" s="176"/>
      <c r="C1" s="176"/>
      <c r="D1" s="176"/>
      <c r="E1" s="176"/>
      <c r="F1" s="176"/>
    </row>
    <row r="2" spans="1:6" ht="20.25" customHeight="1" x14ac:dyDescent="0.2">
      <c r="A2" s="180" t="s">
        <v>202</v>
      </c>
      <c r="B2" s="180"/>
      <c r="C2" s="8">
        <v>1063</v>
      </c>
      <c r="D2" s="3"/>
      <c r="E2" s="3"/>
      <c r="F2" s="3"/>
    </row>
    <row r="4" spans="1:6" ht="20.25" customHeight="1" x14ac:dyDescent="0.2">
      <c r="A4" s="180" t="s">
        <v>201</v>
      </c>
      <c r="B4" s="180"/>
      <c r="C4" s="180"/>
      <c r="D4" s="186" t="s">
        <v>404</v>
      </c>
      <c r="E4" s="186"/>
      <c r="F4" s="186"/>
    </row>
    <row r="6" spans="1:6" ht="24" customHeight="1" x14ac:dyDescent="0.2">
      <c r="A6" s="184" t="s">
        <v>205</v>
      </c>
      <c r="B6" s="184"/>
      <c r="C6" s="184"/>
      <c r="D6" s="184"/>
      <c r="E6" s="184"/>
      <c r="F6" s="184"/>
    </row>
    <row r="7" spans="1:6" ht="28.5" customHeight="1" x14ac:dyDescent="0.2">
      <c r="A7" s="177" t="s">
        <v>189</v>
      </c>
      <c r="B7" s="178" t="s">
        <v>203</v>
      </c>
      <c r="C7" s="178" t="s">
        <v>204</v>
      </c>
      <c r="D7" s="178" t="s">
        <v>206</v>
      </c>
      <c r="E7" s="178" t="s">
        <v>207</v>
      </c>
      <c r="F7" s="178" t="s">
        <v>208</v>
      </c>
    </row>
    <row r="8" spans="1:6" x14ac:dyDescent="0.2">
      <c r="A8" s="177"/>
      <c r="B8" s="178"/>
      <c r="C8" s="178"/>
      <c r="D8" s="178"/>
      <c r="E8" s="178"/>
      <c r="F8" s="178"/>
    </row>
    <row r="9" spans="1:6" ht="48.75" customHeight="1" x14ac:dyDescent="0.2">
      <c r="A9" s="177"/>
      <c r="B9" s="178"/>
      <c r="C9" s="178"/>
      <c r="D9" s="178"/>
      <c r="E9" s="178"/>
      <c r="F9" s="178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209</v>
      </c>
      <c r="C11" s="7"/>
      <c r="D11" s="6"/>
      <c r="E11" s="6"/>
      <c r="F11" s="7">
        <f>F12+F13+F14</f>
        <v>0</v>
      </c>
    </row>
    <row r="12" spans="1:6" ht="64.5" customHeight="1" x14ac:dyDescent="0.2">
      <c r="A12" s="9" t="s">
        <v>106</v>
      </c>
      <c r="B12" s="11" t="s">
        <v>210</v>
      </c>
      <c r="C12" s="7"/>
      <c r="D12" s="6"/>
      <c r="E12" s="6"/>
      <c r="F12" s="7">
        <f>C12*D12*E12</f>
        <v>0</v>
      </c>
    </row>
    <row r="13" spans="1:6" ht="32.25" customHeight="1" x14ac:dyDescent="0.2">
      <c r="A13" s="9" t="s">
        <v>108</v>
      </c>
      <c r="B13" s="11" t="s">
        <v>211</v>
      </c>
      <c r="C13" s="7"/>
      <c r="D13" s="6"/>
      <c r="E13" s="6"/>
      <c r="F13" s="7">
        <f>C13*D13*E13</f>
        <v>0</v>
      </c>
    </row>
    <row r="14" spans="1:6" ht="34.5" customHeight="1" x14ac:dyDescent="0.2">
      <c r="A14" s="9" t="s">
        <v>213</v>
      </c>
      <c r="B14" s="11" t="s">
        <v>212</v>
      </c>
      <c r="C14" s="7"/>
      <c r="D14" s="6"/>
      <c r="E14" s="6"/>
      <c r="F14" s="7">
        <f>C14*D14*E14</f>
        <v>0</v>
      </c>
    </row>
    <row r="15" spans="1:6" ht="63.75" customHeight="1" x14ac:dyDescent="0.2">
      <c r="A15" s="9">
        <v>2</v>
      </c>
      <c r="B15" s="10" t="s">
        <v>214</v>
      </c>
      <c r="C15" s="7"/>
      <c r="D15" s="6"/>
      <c r="E15" s="6"/>
      <c r="F15" s="7"/>
    </row>
    <row r="16" spans="1:6" ht="63.75" customHeight="1" x14ac:dyDescent="0.2">
      <c r="A16" s="9" t="s">
        <v>110</v>
      </c>
      <c r="B16" s="11" t="s">
        <v>210</v>
      </c>
      <c r="C16" s="7"/>
      <c r="D16" s="6"/>
      <c r="E16" s="6"/>
      <c r="F16" s="7"/>
    </row>
    <row r="17" spans="1:6" ht="36" customHeight="1" x14ac:dyDescent="0.2">
      <c r="A17" s="9" t="s">
        <v>113</v>
      </c>
      <c r="B17" s="11" t="s">
        <v>211</v>
      </c>
      <c r="C17" s="7"/>
      <c r="D17" s="6"/>
      <c r="E17" s="6"/>
      <c r="F17" s="7"/>
    </row>
    <row r="18" spans="1:6" ht="38.25" customHeight="1" x14ac:dyDescent="0.2">
      <c r="A18" s="9" t="s">
        <v>114</v>
      </c>
      <c r="B18" s="11" t="s">
        <v>212</v>
      </c>
      <c r="C18" s="7"/>
      <c r="D18" s="6"/>
      <c r="E18" s="6"/>
      <c r="F18" s="7"/>
    </row>
    <row r="19" spans="1:6" x14ac:dyDescent="0.2">
      <c r="A19" s="174" t="s">
        <v>199</v>
      </c>
      <c r="B19" s="175"/>
      <c r="C19" s="5" t="s">
        <v>200</v>
      </c>
      <c r="D19" s="5" t="s">
        <v>200</v>
      </c>
      <c r="E19" s="5" t="s">
        <v>200</v>
      </c>
      <c r="F19" s="5">
        <f>F15+F11</f>
        <v>0</v>
      </c>
    </row>
  </sheetData>
  <mergeCells count="12">
    <mergeCell ref="D4:F4"/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176" t="s">
        <v>236</v>
      </c>
      <c r="B1" s="176"/>
      <c r="C1" s="176"/>
      <c r="D1" s="176"/>
      <c r="E1" s="176"/>
      <c r="F1" s="176"/>
    </row>
    <row r="2" spans="1:6" ht="20.25" customHeight="1" x14ac:dyDescent="0.2">
      <c r="A2" s="180" t="s">
        <v>202</v>
      </c>
      <c r="B2" s="180"/>
      <c r="C2" s="8">
        <v>1063</v>
      </c>
      <c r="D2" s="3"/>
      <c r="E2" s="3"/>
      <c r="F2" s="3"/>
    </row>
    <row r="4" spans="1:6" ht="20.25" customHeight="1" x14ac:dyDescent="0.2">
      <c r="A4" s="180" t="s">
        <v>201</v>
      </c>
      <c r="B4" s="180"/>
      <c r="C4" s="180"/>
      <c r="D4" s="3"/>
      <c r="E4" s="3"/>
      <c r="F4" s="3"/>
    </row>
    <row r="6" spans="1:6" ht="24" customHeight="1" x14ac:dyDescent="0.2">
      <c r="A6" s="184" t="s">
        <v>219</v>
      </c>
      <c r="B6" s="184"/>
      <c r="C6" s="184"/>
      <c r="D6" s="184"/>
      <c r="E6" s="184"/>
      <c r="F6" s="184"/>
    </row>
    <row r="7" spans="1:6" ht="28.5" customHeight="1" x14ac:dyDescent="0.2">
      <c r="A7" s="177" t="s">
        <v>189</v>
      </c>
      <c r="B7" s="178" t="s">
        <v>203</v>
      </c>
      <c r="C7" s="178" t="s">
        <v>216</v>
      </c>
      <c r="D7" s="178" t="s">
        <v>217</v>
      </c>
      <c r="E7" s="178" t="s">
        <v>218</v>
      </c>
      <c r="F7" s="178" t="s">
        <v>208</v>
      </c>
    </row>
    <row r="8" spans="1:6" x14ac:dyDescent="0.2">
      <c r="A8" s="177"/>
      <c r="B8" s="178"/>
      <c r="C8" s="178"/>
      <c r="D8" s="178"/>
      <c r="E8" s="178"/>
      <c r="F8" s="178"/>
    </row>
    <row r="9" spans="1:6" ht="48.75" customHeight="1" x14ac:dyDescent="0.2">
      <c r="A9" s="177"/>
      <c r="B9" s="178"/>
      <c r="C9" s="178"/>
      <c r="D9" s="178"/>
      <c r="E9" s="178"/>
      <c r="F9" s="178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215</v>
      </c>
      <c r="C11" s="7"/>
      <c r="D11" s="7"/>
      <c r="E11" s="7"/>
      <c r="F11" s="7"/>
    </row>
    <row r="12" spans="1:6" x14ac:dyDescent="0.2">
      <c r="A12" s="174" t="s">
        <v>199</v>
      </c>
      <c r="B12" s="175"/>
      <c r="C12" s="5" t="s">
        <v>200</v>
      </c>
      <c r="D12" s="5" t="s">
        <v>200</v>
      </c>
      <c r="E12" s="5" t="s">
        <v>200</v>
      </c>
      <c r="F12" s="5"/>
    </row>
  </sheetData>
  <mergeCells count="11">
    <mergeCell ref="A12:B12"/>
    <mergeCell ref="A7:A9"/>
    <mergeCell ref="B7:B9"/>
    <mergeCell ref="C7:C9"/>
    <mergeCell ref="D7:D9"/>
    <mergeCell ref="A1:F1"/>
    <mergeCell ref="A2:B2"/>
    <mergeCell ref="A4:C4"/>
    <mergeCell ref="A6:F6"/>
    <mergeCell ref="E7:E9"/>
    <mergeCell ref="F7:F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46" workbookViewId="0">
      <selection activeCell="H22" sqref="H22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18.5" style="2" customWidth="1"/>
    <col min="5" max="16384" width="9.33203125" style="2"/>
  </cols>
  <sheetData>
    <row r="1" spans="1:4" ht="24" customHeight="1" x14ac:dyDescent="0.2">
      <c r="A1" s="176" t="s">
        <v>237</v>
      </c>
      <c r="B1" s="176"/>
      <c r="C1" s="176"/>
      <c r="D1" s="176"/>
    </row>
    <row r="2" spans="1:4" ht="20.25" customHeight="1" x14ac:dyDescent="0.2">
      <c r="A2" s="185" t="s">
        <v>534</v>
      </c>
      <c r="B2" s="180"/>
      <c r="C2" s="8">
        <v>1471</v>
      </c>
      <c r="D2" s="3"/>
    </row>
    <row r="4" spans="1:4" ht="20.25" customHeight="1" x14ac:dyDescent="0.2">
      <c r="A4" s="180" t="s">
        <v>201</v>
      </c>
      <c r="B4" s="180"/>
      <c r="C4" s="186" t="s">
        <v>429</v>
      </c>
      <c r="D4" s="186"/>
    </row>
    <row r="6" spans="1:4" ht="63.75" customHeight="1" x14ac:dyDescent="0.2">
      <c r="A6" s="187" t="s">
        <v>220</v>
      </c>
      <c r="B6" s="187"/>
      <c r="C6" s="187"/>
      <c r="D6" s="187"/>
    </row>
    <row r="7" spans="1:4" ht="51.75" customHeight="1" x14ac:dyDescent="0.2">
      <c r="A7" s="13" t="s">
        <v>189</v>
      </c>
      <c r="B7" s="4" t="s">
        <v>221</v>
      </c>
      <c r="C7" s="4" t="s">
        <v>222</v>
      </c>
      <c r="D7" s="4" t="s">
        <v>223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36.75" customHeight="1" x14ac:dyDescent="0.2">
      <c r="A9" s="14">
        <v>1</v>
      </c>
      <c r="B9" s="15" t="s">
        <v>224</v>
      </c>
      <c r="C9" s="13" t="s">
        <v>122</v>
      </c>
      <c r="D9" s="7"/>
    </row>
    <row r="10" spans="1:4" ht="21" customHeight="1" x14ac:dyDescent="0.2">
      <c r="A10" s="9" t="s">
        <v>106</v>
      </c>
      <c r="B10" s="10" t="s">
        <v>225</v>
      </c>
      <c r="C10" s="7">
        <v>692099.5</v>
      </c>
      <c r="D10" s="7">
        <f>C10*22/100</f>
        <v>152261.89000000001</v>
      </c>
    </row>
    <row r="11" spans="1:4" ht="21" customHeight="1" x14ac:dyDescent="0.2">
      <c r="A11" s="9" t="s">
        <v>108</v>
      </c>
      <c r="B11" s="10" t="s">
        <v>226</v>
      </c>
      <c r="C11" s="7"/>
      <c r="D11" s="7"/>
    </row>
    <row r="12" spans="1:4" ht="61.5" customHeight="1" x14ac:dyDescent="0.2">
      <c r="A12" s="9" t="s">
        <v>213</v>
      </c>
      <c r="B12" s="10" t="s">
        <v>227</v>
      </c>
      <c r="C12" s="7"/>
      <c r="D12" s="7"/>
    </row>
    <row r="13" spans="1:4" ht="48.75" customHeight="1" x14ac:dyDescent="0.2">
      <c r="A13" s="14">
        <v>2</v>
      </c>
      <c r="B13" s="15" t="s">
        <v>228</v>
      </c>
      <c r="C13" s="13" t="s">
        <v>122</v>
      </c>
      <c r="D13" s="7"/>
    </row>
    <row r="14" spans="1:4" ht="68.25" customHeight="1" x14ac:dyDescent="0.2">
      <c r="A14" s="9"/>
      <c r="B14" s="10" t="s">
        <v>229</v>
      </c>
      <c r="C14" s="7">
        <v>692099.5</v>
      </c>
      <c r="D14" s="7">
        <f>C14*2.9/100</f>
        <v>20070.8855</v>
      </c>
    </row>
    <row r="15" spans="1:4" ht="46.5" customHeight="1" x14ac:dyDescent="0.2">
      <c r="A15" s="9"/>
      <c r="B15" s="10" t="s">
        <v>230</v>
      </c>
      <c r="C15" s="7"/>
      <c r="D15" s="7"/>
    </row>
    <row r="16" spans="1:4" ht="62.25" customHeight="1" x14ac:dyDescent="0.2">
      <c r="A16" s="9"/>
      <c r="B16" s="10" t="s">
        <v>231</v>
      </c>
      <c r="C16" s="7">
        <v>692099.5</v>
      </c>
      <c r="D16" s="7">
        <f>C16*0.2/100</f>
        <v>1384.1989999999998</v>
      </c>
    </row>
    <row r="17" spans="1:4" ht="60" customHeight="1" x14ac:dyDescent="0.2">
      <c r="A17" s="9"/>
      <c r="B17" s="10" t="s">
        <v>232</v>
      </c>
      <c r="C17" s="7"/>
      <c r="D17" s="7"/>
    </row>
    <row r="18" spans="1:4" ht="54" customHeight="1" x14ac:dyDescent="0.2">
      <c r="A18" s="14">
        <v>3</v>
      </c>
      <c r="B18" s="15" t="s">
        <v>233</v>
      </c>
      <c r="C18" s="7">
        <v>692099.5</v>
      </c>
      <c r="D18" s="7">
        <f>C18*5.1/100</f>
        <v>35297.074499999995</v>
      </c>
    </row>
    <row r="19" spans="1:4" x14ac:dyDescent="0.2">
      <c r="A19" s="174" t="s">
        <v>199</v>
      </c>
      <c r="B19" s="175"/>
      <c r="C19" s="13" t="s">
        <v>122</v>
      </c>
      <c r="D19" s="108">
        <f>D18+D16+D14+D10</f>
        <v>209014.049</v>
      </c>
    </row>
    <row r="22" spans="1:4" x14ac:dyDescent="0.2">
      <c r="A22" s="180" t="s">
        <v>201</v>
      </c>
      <c r="B22" s="180"/>
      <c r="C22" s="186" t="s">
        <v>474</v>
      </c>
      <c r="D22" s="186"/>
    </row>
    <row r="24" spans="1:4" x14ac:dyDescent="0.2">
      <c r="A24" s="187" t="s">
        <v>220</v>
      </c>
      <c r="B24" s="187"/>
      <c r="C24" s="187"/>
      <c r="D24" s="187"/>
    </row>
    <row r="25" spans="1:4" ht="38.25" x14ac:dyDescent="0.2">
      <c r="A25" s="13" t="s">
        <v>189</v>
      </c>
      <c r="B25" s="4" t="s">
        <v>221</v>
      </c>
      <c r="C25" s="4" t="s">
        <v>222</v>
      </c>
      <c r="D25" s="4" t="s">
        <v>223</v>
      </c>
    </row>
    <row r="26" spans="1:4" x14ac:dyDescent="0.2">
      <c r="A26" s="5">
        <v>1</v>
      </c>
      <c r="B26" s="5">
        <v>2</v>
      </c>
      <c r="C26" s="5">
        <v>3</v>
      </c>
      <c r="D26" s="5">
        <v>4</v>
      </c>
    </row>
    <row r="27" spans="1:4" ht="25.5" x14ac:dyDescent="0.2">
      <c r="A27" s="14">
        <v>1</v>
      </c>
      <c r="B27" s="15" t="s">
        <v>224</v>
      </c>
      <c r="C27" s="13" t="s">
        <v>122</v>
      </c>
      <c r="D27" s="7"/>
    </row>
    <row r="28" spans="1:4" x14ac:dyDescent="0.2">
      <c r="A28" s="9" t="s">
        <v>106</v>
      </c>
      <c r="B28" s="10" t="s">
        <v>225</v>
      </c>
      <c r="C28" s="7"/>
      <c r="D28" s="7">
        <f>C28*22/100</f>
        <v>0</v>
      </c>
    </row>
    <row r="29" spans="1:4" x14ac:dyDescent="0.2">
      <c r="A29" s="9" t="s">
        <v>108</v>
      </c>
      <c r="B29" s="10" t="s">
        <v>226</v>
      </c>
      <c r="C29" s="7"/>
      <c r="D29" s="7"/>
    </row>
    <row r="30" spans="1:4" ht="51" x14ac:dyDescent="0.2">
      <c r="A30" s="9" t="s">
        <v>213</v>
      </c>
      <c r="B30" s="10" t="s">
        <v>227</v>
      </c>
      <c r="C30" s="7"/>
      <c r="D30" s="7"/>
    </row>
    <row r="31" spans="1:4" ht="38.25" x14ac:dyDescent="0.2">
      <c r="A31" s="14">
        <v>2</v>
      </c>
      <c r="B31" s="15" t="s">
        <v>228</v>
      </c>
      <c r="C31" s="13" t="s">
        <v>122</v>
      </c>
      <c r="D31" s="7"/>
    </row>
    <row r="32" spans="1:4" ht="38.25" x14ac:dyDescent="0.2">
      <c r="A32" s="9"/>
      <c r="B32" s="10" t="s">
        <v>229</v>
      </c>
      <c r="C32" s="7"/>
      <c r="D32" s="7">
        <f>C32*2.9/100</f>
        <v>0</v>
      </c>
    </row>
    <row r="33" spans="1:4" ht="38.25" x14ac:dyDescent="0.2">
      <c r="A33" s="9"/>
      <c r="B33" s="10" t="s">
        <v>230</v>
      </c>
      <c r="C33" s="7"/>
      <c r="D33" s="7"/>
    </row>
    <row r="34" spans="1:4" ht="51" x14ac:dyDescent="0.2">
      <c r="A34" s="9"/>
      <c r="B34" s="10" t="s">
        <v>231</v>
      </c>
      <c r="C34" s="7"/>
      <c r="D34" s="7">
        <f>C34*0.2/100</f>
        <v>0</v>
      </c>
    </row>
    <row r="35" spans="1:4" ht="51" x14ac:dyDescent="0.2">
      <c r="A35" s="9"/>
      <c r="B35" s="10" t="s">
        <v>232</v>
      </c>
      <c r="C35" s="7"/>
      <c r="D35" s="7"/>
    </row>
    <row r="36" spans="1:4" ht="38.25" x14ac:dyDescent="0.2">
      <c r="A36" s="14">
        <v>3</v>
      </c>
      <c r="B36" s="15" t="s">
        <v>233</v>
      </c>
      <c r="C36" s="7"/>
      <c r="D36" s="7">
        <f>C36*5.1/100</f>
        <v>0</v>
      </c>
    </row>
    <row r="37" spans="1:4" x14ac:dyDescent="0.2">
      <c r="A37" s="174" t="s">
        <v>199</v>
      </c>
      <c r="B37" s="175"/>
      <c r="C37" s="13" t="s">
        <v>122</v>
      </c>
      <c r="D37" s="108">
        <f>D36+D34+D32+D28</f>
        <v>0</v>
      </c>
    </row>
    <row r="40" spans="1:4" x14ac:dyDescent="0.2">
      <c r="A40" s="180" t="s">
        <v>201</v>
      </c>
      <c r="B40" s="180"/>
      <c r="C40" s="186" t="s">
        <v>561</v>
      </c>
      <c r="D40" s="186"/>
    </row>
    <row r="42" spans="1:4" x14ac:dyDescent="0.2">
      <c r="A42" s="187" t="s">
        <v>220</v>
      </c>
      <c r="B42" s="187"/>
      <c r="C42" s="187"/>
      <c r="D42" s="187"/>
    </row>
    <row r="43" spans="1:4" ht="38.25" x14ac:dyDescent="0.2">
      <c r="A43" s="13" t="s">
        <v>189</v>
      </c>
      <c r="B43" s="4" t="s">
        <v>221</v>
      </c>
      <c r="C43" s="4" t="s">
        <v>222</v>
      </c>
      <c r="D43" s="4" t="s">
        <v>223</v>
      </c>
    </row>
    <row r="44" spans="1:4" x14ac:dyDescent="0.2">
      <c r="A44" s="5">
        <v>1</v>
      </c>
      <c r="B44" s="5">
        <v>2</v>
      </c>
      <c r="C44" s="5">
        <v>3</v>
      </c>
      <c r="D44" s="5">
        <v>4</v>
      </c>
    </row>
    <row r="45" spans="1:4" ht="25.5" x14ac:dyDescent="0.2">
      <c r="A45" s="14">
        <v>1</v>
      </c>
      <c r="B45" s="15" t="s">
        <v>224</v>
      </c>
      <c r="C45" s="13" t="s">
        <v>122</v>
      </c>
      <c r="D45" s="7"/>
    </row>
    <row r="46" spans="1:4" x14ac:dyDescent="0.2">
      <c r="A46" s="9" t="s">
        <v>106</v>
      </c>
      <c r="B46" s="10" t="s">
        <v>225</v>
      </c>
      <c r="C46" s="7">
        <v>34715.61</v>
      </c>
      <c r="D46" s="7">
        <f>C46*22/100</f>
        <v>7637.4342000000006</v>
      </c>
    </row>
    <row r="47" spans="1:4" x14ac:dyDescent="0.2">
      <c r="A47" s="9" t="s">
        <v>108</v>
      </c>
      <c r="B47" s="10" t="s">
        <v>226</v>
      </c>
      <c r="C47" s="7"/>
      <c r="D47" s="7"/>
    </row>
    <row r="48" spans="1:4" ht="51" x14ac:dyDescent="0.2">
      <c r="A48" s="9" t="s">
        <v>213</v>
      </c>
      <c r="B48" s="10" t="s">
        <v>227</v>
      </c>
      <c r="C48" s="7"/>
      <c r="D48" s="7"/>
    </row>
    <row r="49" spans="1:4" ht="38.25" x14ac:dyDescent="0.2">
      <c r="A49" s="14">
        <v>2</v>
      </c>
      <c r="B49" s="15" t="s">
        <v>228</v>
      </c>
      <c r="C49" s="13" t="s">
        <v>122</v>
      </c>
      <c r="D49" s="7"/>
    </row>
    <row r="50" spans="1:4" ht="38.25" x14ac:dyDescent="0.2">
      <c r="A50" s="9"/>
      <c r="B50" s="10" t="s">
        <v>229</v>
      </c>
      <c r="C50" s="7">
        <v>34715.61</v>
      </c>
      <c r="D50" s="7">
        <f>C50*2.9/100</f>
        <v>1006.75269</v>
      </c>
    </row>
    <row r="51" spans="1:4" ht="38.25" x14ac:dyDescent="0.2">
      <c r="A51" s="9"/>
      <c r="B51" s="10" t="s">
        <v>230</v>
      </c>
      <c r="C51" s="7"/>
      <c r="D51" s="7"/>
    </row>
    <row r="52" spans="1:4" ht="51" x14ac:dyDescent="0.2">
      <c r="A52" s="9"/>
      <c r="B52" s="10" t="s">
        <v>231</v>
      </c>
      <c r="C52" s="7">
        <v>34715.61</v>
      </c>
      <c r="D52" s="7">
        <f>C52*0.2/100</f>
        <v>69.431219999999996</v>
      </c>
    </row>
    <row r="53" spans="1:4" ht="51" x14ac:dyDescent="0.2">
      <c r="A53" s="9"/>
      <c r="B53" s="10" t="s">
        <v>232</v>
      </c>
      <c r="C53" s="7"/>
      <c r="D53" s="7"/>
    </row>
    <row r="54" spans="1:4" ht="38.25" x14ac:dyDescent="0.2">
      <c r="A54" s="14">
        <v>3</v>
      </c>
      <c r="B54" s="15" t="s">
        <v>233</v>
      </c>
      <c r="C54" s="7">
        <v>34715.61</v>
      </c>
      <c r="D54" s="7">
        <f>C54*5.1/100</f>
        <v>1770.49611</v>
      </c>
    </row>
    <row r="55" spans="1:4" x14ac:dyDescent="0.2">
      <c r="A55" s="174" t="s">
        <v>199</v>
      </c>
      <c r="B55" s="175"/>
      <c r="C55" s="13" t="s">
        <v>122</v>
      </c>
      <c r="D55" s="108">
        <f>D54+D52+D50+D46</f>
        <v>10484.114219999999</v>
      </c>
    </row>
  </sheetData>
  <mergeCells count="14">
    <mergeCell ref="A42:D42"/>
    <mergeCell ref="A55:B55"/>
    <mergeCell ref="A1:D1"/>
    <mergeCell ref="A2:B2"/>
    <mergeCell ref="A6:D6"/>
    <mergeCell ref="C4:D4"/>
    <mergeCell ref="A40:B40"/>
    <mergeCell ref="C40:D40"/>
    <mergeCell ref="A37:B37"/>
    <mergeCell ref="A4:B4"/>
    <mergeCell ref="A22:B22"/>
    <mergeCell ref="A24:D24"/>
    <mergeCell ref="C22:D22"/>
    <mergeCell ref="A19:B19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9" sqref="D9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76" t="s">
        <v>238</v>
      </c>
      <c r="B1" s="176"/>
      <c r="C1" s="176"/>
      <c r="D1" s="176"/>
      <c r="E1" s="176"/>
    </row>
    <row r="2" spans="1:5" ht="20.25" customHeight="1" x14ac:dyDescent="0.2">
      <c r="A2" s="185" t="s">
        <v>534</v>
      </c>
      <c r="B2" s="180"/>
      <c r="C2" s="8">
        <v>1477</v>
      </c>
      <c r="D2" s="3"/>
      <c r="E2" s="3"/>
    </row>
    <row r="4" spans="1:5" ht="20.25" customHeight="1" x14ac:dyDescent="0.2">
      <c r="A4" s="180" t="s">
        <v>201</v>
      </c>
      <c r="B4" s="180"/>
      <c r="C4" s="186" t="s">
        <v>428</v>
      </c>
      <c r="D4" s="186"/>
      <c r="E4" s="3"/>
    </row>
    <row r="6" spans="1:5" ht="51.7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9.25" customHeight="1" x14ac:dyDescent="0.2">
      <c r="A8" s="14">
        <v>1</v>
      </c>
      <c r="B8" s="15" t="s">
        <v>405</v>
      </c>
      <c r="C8" s="7">
        <v>1000</v>
      </c>
      <c r="D8" s="7">
        <v>22</v>
      </c>
      <c r="E8" s="7">
        <f>C8*D8</f>
        <v>22000</v>
      </c>
    </row>
    <row r="9" spans="1:5" ht="31.5" customHeight="1" x14ac:dyDescent="0.2">
      <c r="A9" s="9"/>
      <c r="B9" s="15"/>
      <c r="C9" s="7"/>
      <c r="D9" s="7"/>
      <c r="E9" s="7"/>
    </row>
    <row r="10" spans="1:5" ht="21" customHeight="1" x14ac:dyDescent="0.2">
      <c r="A10" s="9"/>
      <c r="B10" s="10"/>
      <c r="C10" s="7"/>
      <c r="D10" s="7"/>
      <c r="E10" s="7"/>
    </row>
    <row r="11" spans="1:5" x14ac:dyDescent="0.2">
      <c r="A11" s="174" t="s">
        <v>199</v>
      </c>
      <c r="B11" s="175"/>
      <c r="C11" s="13" t="s">
        <v>122</v>
      </c>
      <c r="D11" s="13" t="s">
        <v>122</v>
      </c>
      <c r="E11" s="16">
        <f>SUM(E8:E10)</f>
        <v>22000</v>
      </c>
    </row>
  </sheetData>
  <mergeCells count="5">
    <mergeCell ref="A2:B2"/>
    <mergeCell ref="A4:B4"/>
    <mergeCell ref="A11:B11"/>
    <mergeCell ref="A1:E1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3" workbookViewId="0">
      <selection activeCell="E30" sqref="E30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76" t="s">
        <v>242</v>
      </c>
      <c r="B1" s="176"/>
      <c r="C1" s="176"/>
      <c r="D1" s="176"/>
      <c r="E1" s="176"/>
    </row>
    <row r="2" spans="1:5" ht="20.25" customHeight="1" x14ac:dyDescent="0.2">
      <c r="A2" s="185" t="s">
        <v>534</v>
      </c>
      <c r="B2" s="180"/>
      <c r="C2" s="100">
        <v>1063</v>
      </c>
      <c r="D2" s="98"/>
      <c r="E2" s="3"/>
    </row>
    <row r="3" spans="1:5" x14ac:dyDescent="0.2">
      <c r="C3" s="99"/>
      <c r="D3" s="99"/>
    </row>
    <row r="4" spans="1:5" ht="20.25" customHeight="1" x14ac:dyDescent="0.2">
      <c r="A4" s="180" t="s">
        <v>201</v>
      </c>
      <c r="B4" s="180"/>
      <c r="C4" s="188" t="s">
        <v>404</v>
      </c>
      <c r="D4" s="188"/>
      <c r="E4" s="3"/>
    </row>
    <row r="6" spans="1:5" ht="24" customHeight="1" x14ac:dyDescent="0.2">
      <c r="A6" s="184" t="s">
        <v>253</v>
      </c>
      <c r="B6" s="184"/>
      <c r="C6" s="184"/>
      <c r="D6" s="184"/>
      <c r="E6" s="184"/>
    </row>
    <row r="7" spans="1:5" ht="99" customHeight="1" x14ac:dyDescent="0.2">
      <c r="A7" s="13" t="s">
        <v>189</v>
      </c>
      <c r="B7" s="4" t="s">
        <v>203</v>
      </c>
      <c r="C7" s="4" t="s">
        <v>243</v>
      </c>
      <c r="D7" s="4" t="s">
        <v>244</v>
      </c>
      <c r="E7" s="4" t="s">
        <v>245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0.75" customHeight="1" x14ac:dyDescent="0.2">
      <c r="A9" s="9">
        <v>1</v>
      </c>
      <c r="B9" s="10" t="s">
        <v>246</v>
      </c>
      <c r="C9" s="13"/>
      <c r="D9" s="7"/>
      <c r="E9" s="7">
        <f>E10+E11+E12+E13</f>
        <v>11608</v>
      </c>
    </row>
    <row r="10" spans="1:5" ht="21" customHeight="1" x14ac:dyDescent="0.2">
      <c r="A10" s="9"/>
      <c r="B10" s="57" t="s">
        <v>247</v>
      </c>
      <c r="C10" s="7"/>
      <c r="D10" s="7"/>
      <c r="E10" s="7">
        <v>11608</v>
      </c>
    </row>
    <row r="11" spans="1:5" ht="21" customHeight="1" x14ac:dyDescent="0.2">
      <c r="A11" s="9"/>
      <c r="B11" s="58" t="s">
        <v>248</v>
      </c>
      <c r="C11" s="7"/>
      <c r="D11" s="7"/>
      <c r="E11" s="7"/>
    </row>
    <row r="12" spans="1:5" ht="21" customHeight="1" x14ac:dyDescent="0.2">
      <c r="A12" s="9"/>
      <c r="B12" s="57" t="s">
        <v>249</v>
      </c>
      <c r="C12" s="7"/>
      <c r="D12" s="7"/>
      <c r="E12" s="7"/>
    </row>
    <row r="13" spans="1:5" ht="21" customHeight="1" x14ac:dyDescent="0.2">
      <c r="A13" s="9"/>
      <c r="B13" s="58" t="s">
        <v>248</v>
      </c>
      <c r="C13" s="7"/>
      <c r="D13" s="7"/>
      <c r="E13" s="7"/>
    </row>
    <row r="14" spans="1:5" x14ac:dyDescent="0.2">
      <c r="A14" s="174" t="s">
        <v>199</v>
      </c>
      <c r="B14" s="175"/>
      <c r="C14" s="13"/>
      <c r="D14" s="13" t="s">
        <v>122</v>
      </c>
      <c r="E14" s="16">
        <f>E9</f>
        <v>11608</v>
      </c>
    </row>
    <row r="16" spans="1:5" ht="21.75" customHeight="1" x14ac:dyDescent="0.2">
      <c r="A16" s="184" t="s">
        <v>254</v>
      </c>
      <c r="B16" s="184"/>
      <c r="C16" s="184"/>
      <c r="D16" s="184"/>
      <c r="E16" s="184"/>
    </row>
    <row r="17" spans="1:5" ht="25.5" x14ac:dyDescent="0.2">
      <c r="A17" s="13" t="s">
        <v>189</v>
      </c>
      <c r="B17" s="4" t="s">
        <v>203</v>
      </c>
      <c r="C17" s="4" t="s">
        <v>251</v>
      </c>
      <c r="D17" s="4" t="s">
        <v>244</v>
      </c>
      <c r="E17" s="4" t="s">
        <v>252</v>
      </c>
    </row>
    <row r="18" spans="1:5" x14ac:dyDescent="0.2">
      <c r="A18" s="5">
        <v>1</v>
      </c>
      <c r="B18" s="5">
        <v>2</v>
      </c>
      <c r="C18" s="5">
        <v>3</v>
      </c>
      <c r="D18" s="5">
        <v>4</v>
      </c>
      <c r="E18" s="5">
        <v>5</v>
      </c>
    </row>
    <row r="19" spans="1:5" ht="18" customHeight="1" x14ac:dyDescent="0.2">
      <c r="A19" s="9">
        <v>1</v>
      </c>
      <c r="B19" s="10" t="s">
        <v>250</v>
      </c>
      <c r="C19" s="13"/>
      <c r="D19" s="7"/>
      <c r="E19" s="7">
        <v>14929</v>
      </c>
    </row>
    <row r="20" spans="1:5" x14ac:dyDescent="0.2">
      <c r="A20" s="9"/>
      <c r="B20" s="57"/>
      <c r="C20" s="7"/>
      <c r="D20" s="7"/>
      <c r="E20" s="7"/>
    </row>
    <row r="21" spans="1:5" x14ac:dyDescent="0.2">
      <c r="A21" s="9"/>
      <c r="B21" s="58"/>
      <c r="C21" s="7"/>
      <c r="D21" s="7"/>
      <c r="E21" s="7">
        <v>0</v>
      </c>
    </row>
    <row r="22" spans="1:5" x14ac:dyDescent="0.2">
      <c r="A22" s="174" t="s">
        <v>199</v>
      </c>
      <c r="B22" s="175"/>
      <c r="C22" s="13" t="s">
        <v>122</v>
      </c>
      <c r="D22" s="13" t="s">
        <v>122</v>
      </c>
      <c r="E22" s="16">
        <f>SUM(E19:E21)</f>
        <v>14929</v>
      </c>
    </row>
    <row r="24" spans="1:5" ht="24" customHeight="1" x14ac:dyDescent="0.2">
      <c r="A24" s="184" t="s">
        <v>255</v>
      </c>
      <c r="B24" s="184"/>
      <c r="C24" s="184"/>
      <c r="D24" s="184"/>
      <c r="E24" s="184"/>
    </row>
    <row r="25" spans="1:5" ht="34.5" customHeight="1" x14ac:dyDescent="0.2">
      <c r="A25" s="13" t="s">
        <v>189</v>
      </c>
      <c r="B25" s="4" t="s">
        <v>203</v>
      </c>
      <c r="C25" s="4" t="s">
        <v>243</v>
      </c>
      <c r="D25" s="4" t="s">
        <v>244</v>
      </c>
      <c r="E25" s="4" t="s">
        <v>252</v>
      </c>
    </row>
    <row r="26" spans="1:5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</row>
    <row r="27" spans="1:5" x14ac:dyDescent="0.2">
      <c r="A27" s="9">
        <v>1</v>
      </c>
      <c r="B27" s="10" t="s">
        <v>256</v>
      </c>
      <c r="C27" s="13"/>
      <c r="D27" s="7"/>
      <c r="E27" s="7"/>
    </row>
    <row r="28" spans="1:5" x14ac:dyDescent="0.2">
      <c r="A28" s="9">
        <v>2</v>
      </c>
      <c r="B28" s="10" t="s">
        <v>257</v>
      </c>
      <c r="C28" s="7"/>
      <c r="D28" s="7"/>
      <c r="E28" s="7"/>
    </row>
    <row r="29" spans="1:5" x14ac:dyDescent="0.2">
      <c r="A29" s="9">
        <v>3</v>
      </c>
      <c r="B29" s="10" t="s">
        <v>562</v>
      </c>
      <c r="C29" s="7"/>
      <c r="D29" s="7"/>
      <c r="E29" s="7">
        <v>855.34</v>
      </c>
    </row>
    <row r="30" spans="1:5" x14ac:dyDescent="0.2">
      <c r="A30" s="174" t="s">
        <v>199</v>
      </c>
      <c r="B30" s="175"/>
      <c r="C30" s="13" t="s">
        <v>122</v>
      </c>
      <c r="D30" s="13" t="s">
        <v>122</v>
      </c>
      <c r="E30" s="16">
        <f>SUM(E27:E29)</f>
        <v>855.34</v>
      </c>
    </row>
  </sheetData>
  <mergeCells count="10">
    <mergeCell ref="A22:B22"/>
    <mergeCell ref="A24:E24"/>
    <mergeCell ref="A30:B30"/>
    <mergeCell ref="A1:E1"/>
    <mergeCell ref="A2:B2"/>
    <mergeCell ref="A4:B4"/>
    <mergeCell ref="A14:B14"/>
    <mergeCell ref="A6:E6"/>
    <mergeCell ref="A16:E16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E27" sqref="E27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76" t="s">
        <v>258</v>
      </c>
      <c r="B1" s="176"/>
      <c r="C1" s="176"/>
      <c r="D1" s="176"/>
      <c r="E1" s="176"/>
    </row>
    <row r="2" spans="1:5" ht="20.25" customHeight="1" x14ac:dyDescent="0.2">
      <c r="A2" s="180" t="s">
        <v>202</v>
      </c>
      <c r="B2" s="180"/>
      <c r="C2" s="8">
        <v>1063</v>
      </c>
      <c r="D2" s="3"/>
      <c r="E2" s="3"/>
    </row>
    <row r="4" spans="1:5" ht="20.25" customHeight="1" x14ac:dyDescent="0.2">
      <c r="A4" s="180" t="s">
        <v>201</v>
      </c>
      <c r="B4" s="180"/>
      <c r="C4" s="12"/>
      <c r="D4" s="3"/>
      <c r="E4" s="3"/>
    </row>
    <row r="6" spans="1:5" ht="56.2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/>
      <c r="B8" s="57"/>
      <c r="C8" s="7"/>
      <c r="D8" s="7"/>
      <c r="E8" s="7"/>
    </row>
    <row r="9" spans="1:5" ht="21" customHeight="1" x14ac:dyDescent="0.2">
      <c r="A9" s="9"/>
      <c r="B9" s="58"/>
      <c r="C9" s="7"/>
      <c r="D9" s="7"/>
      <c r="E9" s="7"/>
    </row>
    <row r="10" spans="1:5" ht="21" customHeight="1" x14ac:dyDescent="0.2">
      <c r="A10" s="9"/>
      <c r="B10" s="57"/>
      <c r="C10" s="7"/>
      <c r="D10" s="7"/>
      <c r="E10" s="7"/>
    </row>
    <row r="11" spans="1:5" x14ac:dyDescent="0.2">
      <c r="A11" s="174" t="s">
        <v>199</v>
      </c>
      <c r="B11" s="175"/>
      <c r="C11" s="13" t="s">
        <v>122</v>
      </c>
      <c r="D11" s="13" t="s">
        <v>122</v>
      </c>
      <c r="E11" s="7"/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C8" sqref="C8:D8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76" t="s">
        <v>259</v>
      </c>
      <c r="B1" s="176"/>
      <c r="C1" s="176"/>
      <c r="D1" s="176"/>
      <c r="E1" s="176"/>
    </row>
    <row r="2" spans="1:5" ht="20.25" customHeight="1" x14ac:dyDescent="0.2">
      <c r="A2" s="180" t="s">
        <v>202</v>
      </c>
      <c r="B2" s="180"/>
      <c r="C2" s="8">
        <v>1063</v>
      </c>
      <c r="D2" s="3"/>
      <c r="E2" s="3"/>
    </row>
    <row r="4" spans="1:5" ht="20.25" customHeight="1" x14ac:dyDescent="0.2">
      <c r="A4" s="180" t="s">
        <v>201</v>
      </c>
      <c r="B4" s="180"/>
      <c r="C4" s="12" t="s">
        <v>404</v>
      </c>
      <c r="D4" s="3"/>
      <c r="E4" s="3"/>
    </row>
    <row r="6" spans="1:5" ht="56.2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>
        <v>1</v>
      </c>
      <c r="B8" s="57" t="s">
        <v>412</v>
      </c>
      <c r="C8" s="7"/>
      <c r="D8" s="6"/>
      <c r="E8" s="7">
        <f>C8*D8</f>
        <v>0</v>
      </c>
    </row>
    <row r="9" spans="1:5" ht="21" customHeight="1" x14ac:dyDescent="0.2">
      <c r="A9" s="9"/>
      <c r="B9" s="58"/>
      <c r="C9" s="7"/>
      <c r="D9" s="6"/>
      <c r="E9" s="7"/>
    </row>
    <row r="10" spans="1:5" ht="21" customHeight="1" x14ac:dyDescent="0.2">
      <c r="A10" s="9"/>
      <c r="B10" s="57"/>
      <c r="C10" s="7"/>
      <c r="D10" s="6"/>
      <c r="E10" s="7">
        <v>0</v>
      </c>
    </row>
    <row r="11" spans="1:5" x14ac:dyDescent="0.2">
      <c r="A11" s="174" t="s">
        <v>199</v>
      </c>
      <c r="B11" s="175"/>
      <c r="C11" s="13" t="s">
        <v>122</v>
      </c>
      <c r="D11" s="13" t="s">
        <v>122</v>
      </c>
      <c r="E11" s="16">
        <f>SUM(E8:E10)</f>
        <v>0</v>
      </c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SheetLayoutView="145" workbookViewId="0">
      <selection activeCell="D9" sqref="D9:E9"/>
    </sheetView>
  </sheetViews>
  <sheetFormatPr defaultRowHeight="12.75" x14ac:dyDescent="0.2"/>
  <cols>
    <col min="1" max="1" width="9.33203125" style="2"/>
    <col min="2" max="2" width="41.1640625" style="2" customWidth="1"/>
    <col min="3" max="6" width="20.1640625" style="2" customWidth="1"/>
    <col min="7" max="16384" width="9.33203125" style="2"/>
  </cols>
  <sheetData>
    <row r="1" spans="1:6" ht="24" customHeight="1" x14ac:dyDescent="0.2">
      <c r="A1" s="176" t="s">
        <v>260</v>
      </c>
      <c r="B1" s="176"/>
      <c r="C1" s="176"/>
      <c r="D1" s="176"/>
      <c r="E1" s="176"/>
      <c r="F1" s="176"/>
    </row>
    <row r="2" spans="1:6" ht="20.25" customHeight="1" x14ac:dyDescent="0.2">
      <c r="A2" s="185" t="s">
        <v>534</v>
      </c>
      <c r="B2" s="180"/>
      <c r="C2" s="8">
        <v>1063</v>
      </c>
      <c r="D2" s="3"/>
      <c r="E2" s="3"/>
      <c r="F2" s="3"/>
    </row>
    <row r="4" spans="1:6" ht="20.25" customHeight="1" x14ac:dyDescent="0.2">
      <c r="A4" s="180" t="s">
        <v>201</v>
      </c>
      <c r="B4" s="180"/>
      <c r="C4" s="12" t="s">
        <v>415</v>
      </c>
      <c r="D4" s="3"/>
      <c r="E4" s="3"/>
      <c r="F4" s="3"/>
    </row>
    <row r="6" spans="1:6" ht="20.25" customHeight="1" x14ac:dyDescent="0.2">
      <c r="A6" s="184" t="s">
        <v>267</v>
      </c>
      <c r="B6" s="184"/>
      <c r="C6" s="184"/>
      <c r="D6" s="184"/>
      <c r="E6" s="184"/>
      <c r="F6" s="184"/>
    </row>
    <row r="7" spans="1:6" ht="56.25" customHeight="1" x14ac:dyDescent="0.2">
      <c r="A7" s="13" t="s">
        <v>189</v>
      </c>
      <c r="B7" s="4" t="s">
        <v>203</v>
      </c>
      <c r="C7" s="4" t="s">
        <v>261</v>
      </c>
      <c r="D7" s="4" t="s">
        <v>262</v>
      </c>
      <c r="E7" s="4" t="s">
        <v>263</v>
      </c>
      <c r="F7" s="4" t="s">
        <v>208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1" customHeight="1" x14ac:dyDescent="0.2">
      <c r="A9" s="9"/>
      <c r="B9" s="59" t="s">
        <v>264</v>
      </c>
      <c r="C9" s="6">
        <v>1</v>
      </c>
      <c r="D9" s="6"/>
      <c r="E9" s="7"/>
      <c r="F9" s="7">
        <f>C9*D9*E9</f>
        <v>0</v>
      </c>
    </row>
    <row r="10" spans="1:6" ht="45.75" customHeight="1" x14ac:dyDescent="0.2">
      <c r="A10" s="9"/>
      <c r="B10" s="59" t="s">
        <v>265</v>
      </c>
      <c r="C10" s="6"/>
      <c r="D10" s="6"/>
      <c r="E10" s="7"/>
      <c r="F10" s="7">
        <f>C10*D10*E10</f>
        <v>0</v>
      </c>
    </row>
    <row r="11" spans="1:6" ht="21" customHeight="1" x14ac:dyDescent="0.2">
      <c r="A11" s="9"/>
      <c r="B11" s="59" t="s">
        <v>266</v>
      </c>
      <c r="C11" s="6"/>
      <c r="D11" s="6"/>
      <c r="E11" s="7"/>
      <c r="F11" s="7">
        <f>C11*D11*E11</f>
        <v>0</v>
      </c>
    </row>
    <row r="12" spans="1:6" ht="21" customHeight="1" x14ac:dyDescent="0.2">
      <c r="A12" s="9"/>
      <c r="B12" s="59" t="s">
        <v>406</v>
      </c>
      <c r="C12" s="6"/>
      <c r="D12" s="6"/>
      <c r="E12" s="7"/>
      <c r="F12" s="7">
        <f>C12*D12*E12</f>
        <v>0</v>
      </c>
    </row>
    <row r="13" spans="1:6" x14ac:dyDescent="0.2">
      <c r="A13" s="174" t="s">
        <v>199</v>
      </c>
      <c r="B13" s="175"/>
      <c r="C13" s="13" t="s">
        <v>122</v>
      </c>
      <c r="D13" s="13" t="s">
        <v>122</v>
      </c>
      <c r="E13" s="13" t="s">
        <v>122</v>
      </c>
      <c r="F13" s="16">
        <f>SUM(F9:F12)</f>
        <v>0</v>
      </c>
    </row>
  </sheetData>
  <mergeCells count="5">
    <mergeCell ref="A2:B2"/>
    <mergeCell ref="A4:B4"/>
    <mergeCell ref="A13:B13"/>
    <mergeCell ref="A1:F1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SheetLayoutView="115" workbookViewId="0">
      <selection activeCell="B12" sqref="B12:E12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x14ac:dyDescent="0.2">
      <c r="A1" s="1" t="s">
        <v>0</v>
      </c>
    </row>
    <row r="2" spans="1:7" ht="14.45" customHeight="1" x14ac:dyDescent="0.2">
      <c r="A2" s="33" t="s">
        <v>0</v>
      </c>
      <c r="B2" s="33" t="s">
        <v>0</v>
      </c>
      <c r="C2" s="33" t="s">
        <v>0</v>
      </c>
      <c r="D2" s="33" t="s">
        <v>0</v>
      </c>
      <c r="E2" s="33" t="s">
        <v>0</v>
      </c>
      <c r="F2" s="33" t="s">
        <v>0</v>
      </c>
      <c r="G2" s="33" t="s">
        <v>532</v>
      </c>
    </row>
    <row r="3" spans="1:7" ht="24.95" customHeight="1" x14ac:dyDescent="0.2">
      <c r="A3" s="33" t="s">
        <v>0</v>
      </c>
      <c r="B3" s="33" t="s">
        <v>0</v>
      </c>
      <c r="C3" s="33" t="s">
        <v>0</v>
      </c>
      <c r="D3" s="33" t="s">
        <v>0</v>
      </c>
      <c r="E3" s="33" t="s">
        <v>0</v>
      </c>
      <c r="F3" s="33" t="s">
        <v>0</v>
      </c>
      <c r="G3" s="34" t="s">
        <v>0</v>
      </c>
    </row>
    <row r="4" spans="1:7" ht="10.5" customHeight="1" x14ac:dyDescent="0.2">
      <c r="A4" s="33"/>
      <c r="B4" s="33"/>
      <c r="C4" s="33"/>
      <c r="D4" s="33"/>
      <c r="E4" s="33"/>
      <c r="F4" s="33"/>
      <c r="G4" s="35" t="s">
        <v>62</v>
      </c>
    </row>
    <row r="5" spans="1:7" ht="42" customHeight="1" x14ac:dyDescent="0.2">
      <c r="A5" s="33" t="s">
        <v>0</v>
      </c>
      <c r="B5" s="33" t="s">
        <v>0</v>
      </c>
      <c r="C5" s="33" t="s">
        <v>0</v>
      </c>
      <c r="D5" s="33" t="s">
        <v>0</v>
      </c>
      <c r="E5" s="33" t="s">
        <v>0</v>
      </c>
      <c r="F5" s="33" t="s">
        <v>0</v>
      </c>
      <c r="G5" s="33" t="s">
        <v>63</v>
      </c>
    </row>
    <row r="6" spans="1:7" ht="14.45" customHeight="1" x14ac:dyDescent="0.2">
      <c r="A6" s="33" t="s">
        <v>0</v>
      </c>
      <c r="B6" s="33" t="s">
        <v>0</v>
      </c>
      <c r="C6" s="33" t="s">
        <v>0</v>
      </c>
      <c r="D6" s="33" t="s">
        <v>0</v>
      </c>
      <c r="E6" s="33" t="s">
        <v>0</v>
      </c>
      <c r="F6" s="33" t="s">
        <v>0</v>
      </c>
      <c r="G6" s="33" t="s">
        <v>568</v>
      </c>
    </row>
    <row r="7" spans="1:7" ht="14.45" customHeight="1" x14ac:dyDescent="0.2">
      <c r="A7" s="33" t="s">
        <v>0</v>
      </c>
      <c r="B7" s="150" t="s">
        <v>1</v>
      </c>
      <c r="C7" s="150"/>
      <c r="D7" s="150"/>
      <c r="E7" s="150"/>
      <c r="F7" s="33" t="s">
        <v>0</v>
      </c>
      <c r="G7" s="33" t="s">
        <v>0</v>
      </c>
    </row>
    <row r="8" spans="1:7" ht="21.6" customHeight="1" x14ac:dyDescent="0.2">
      <c r="A8" s="33" t="s">
        <v>0</v>
      </c>
      <c r="B8" s="150" t="s">
        <v>0</v>
      </c>
      <c r="C8" s="150"/>
      <c r="D8" s="150"/>
      <c r="E8" s="150"/>
      <c r="F8" s="33" t="s">
        <v>0</v>
      </c>
      <c r="G8" s="33" t="s">
        <v>0</v>
      </c>
    </row>
    <row r="9" spans="1:7" ht="14.45" customHeight="1" x14ac:dyDescent="0.2">
      <c r="A9" s="33" t="s">
        <v>0</v>
      </c>
      <c r="B9" s="150"/>
      <c r="C9" s="150"/>
      <c r="D9" s="150"/>
      <c r="E9" s="150"/>
      <c r="F9" s="33" t="s">
        <v>0</v>
      </c>
      <c r="G9" s="33" t="s">
        <v>0</v>
      </c>
    </row>
    <row r="10" spans="1:7" ht="21.6" customHeight="1" x14ac:dyDescent="0.2">
      <c r="A10" s="33" t="s">
        <v>0</v>
      </c>
      <c r="B10" s="150" t="s">
        <v>0</v>
      </c>
      <c r="C10" s="150"/>
      <c r="D10" s="150"/>
      <c r="E10" s="150"/>
      <c r="F10" s="33" t="s">
        <v>0</v>
      </c>
      <c r="G10" s="33" t="s">
        <v>0</v>
      </c>
    </row>
    <row r="11" spans="1:7" ht="12.75" customHeight="1" x14ac:dyDescent="0.2">
      <c r="A11" s="33" t="s">
        <v>0</v>
      </c>
      <c r="B11" s="150" t="s">
        <v>574</v>
      </c>
      <c r="C11" s="150"/>
      <c r="D11" s="150"/>
      <c r="E11" s="150"/>
      <c r="F11" s="33" t="s">
        <v>0</v>
      </c>
      <c r="G11" s="33" t="s">
        <v>0</v>
      </c>
    </row>
    <row r="12" spans="1:7" ht="18.2" customHeight="1" x14ac:dyDescent="0.2">
      <c r="A12" s="33" t="s">
        <v>0</v>
      </c>
      <c r="B12" s="151" t="s">
        <v>0</v>
      </c>
      <c r="C12" s="151"/>
      <c r="D12" s="151"/>
      <c r="E12" s="151"/>
      <c r="F12" s="33" t="s">
        <v>0</v>
      </c>
      <c r="G12" s="33" t="s">
        <v>0</v>
      </c>
    </row>
    <row r="13" spans="1:7" ht="12.75" customHeight="1" x14ac:dyDescent="0.2">
      <c r="A13" s="33" t="s">
        <v>0</v>
      </c>
      <c r="B13" s="151" t="s">
        <v>569</v>
      </c>
      <c r="C13" s="151"/>
      <c r="D13" s="151"/>
      <c r="E13" s="151"/>
      <c r="F13" s="33" t="s">
        <v>0</v>
      </c>
      <c r="G13" s="33" t="s">
        <v>0</v>
      </c>
    </row>
    <row r="14" spans="1:7" ht="21.6" customHeight="1" x14ac:dyDescent="0.2">
      <c r="A14" s="33" t="s">
        <v>0</v>
      </c>
      <c r="B14" s="151" t="s">
        <v>0</v>
      </c>
      <c r="C14" s="151"/>
      <c r="D14" s="151"/>
      <c r="E14" s="33" t="s">
        <v>0</v>
      </c>
      <c r="F14" s="33" t="s">
        <v>0</v>
      </c>
      <c r="G14" s="33" t="s">
        <v>0</v>
      </c>
    </row>
    <row r="15" spans="1:7" ht="28.9" customHeight="1" x14ac:dyDescent="0.2">
      <c r="A15" s="33" t="s">
        <v>2</v>
      </c>
      <c r="B15" s="148" t="s">
        <v>465</v>
      </c>
      <c r="C15" s="148"/>
      <c r="D15" s="148"/>
      <c r="E15" s="148"/>
      <c r="F15" s="148"/>
      <c r="G15" s="148"/>
    </row>
    <row r="16" spans="1:7" ht="41.25" customHeight="1" x14ac:dyDescent="0.2">
      <c r="A16" s="33" t="s">
        <v>64</v>
      </c>
      <c r="B16" s="148" t="s">
        <v>533</v>
      </c>
      <c r="C16" s="148"/>
      <c r="D16" s="148"/>
      <c r="E16" s="148"/>
      <c r="F16" s="148"/>
      <c r="G16" s="148"/>
    </row>
    <row r="17" spans="1:7" ht="21" customHeight="1" x14ac:dyDescent="0.2">
      <c r="A17" s="33" t="s">
        <v>3</v>
      </c>
      <c r="B17" s="148" t="s">
        <v>466</v>
      </c>
      <c r="C17" s="148"/>
      <c r="D17" s="148"/>
      <c r="E17" s="148"/>
      <c r="F17" s="148"/>
      <c r="G17" s="148"/>
    </row>
    <row r="18" spans="1:7" ht="21.6" customHeight="1" x14ac:dyDescent="0.2">
      <c r="A18" s="33"/>
      <c r="B18" s="149" t="s">
        <v>0</v>
      </c>
      <c r="C18" s="149"/>
      <c r="D18" s="149"/>
      <c r="E18" s="149"/>
      <c r="F18" s="149"/>
      <c r="G18" s="149"/>
    </row>
    <row r="19" spans="1:7" ht="34.5" customHeight="1" x14ac:dyDescent="0.2">
      <c r="A19" s="33" t="s">
        <v>4</v>
      </c>
      <c r="B19" s="148" t="s">
        <v>467</v>
      </c>
      <c r="C19" s="148"/>
      <c r="D19" s="34" t="s">
        <v>0</v>
      </c>
      <c r="E19" s="149" t="s">
        <v>5</v>
      </c>
      <c r="F19" s="149"/>
      <c r="G19" s="34">
        <v>324101001</v>
      </c>
    </row>
    <row r="20" spans="1:7" ht="21.6" customHeight="1" x14ac:dyDescent="0.2">
      <c r="A20" s="33" t="s">
        <v>0</v>
      </c>
      <c r="B20" s="149" t="s">
        <v>0</v>
      </c>
      <c r="C20" s="149"/>
      <c r="D20" s="33" t="s">
        <v>0</v>
      </c>
      <c r="E20" s="149" t="s">
        <v>0</v>
      </c>
      <c r="F20" s="149"/>
      <c r="G20" s="33" t="s">
        <v>0</v>
      </c>
    </row>
    <row r="21" spans="1:7" ht="24.75" customHeight="1" x14ac:dyDescent="0.2">
      <c r="A21" s="33" t="s">
        <v>6</v>
      </c>
      <c r="B21" s="148" t="s">
        <v>557</v>
      </c>
      <c r="C21" s="148"/>
      <c r="D21" s="148"/>
      <c r="E21" s="148"/>
      <c r="F21" s="148"/>
      <c r="G21" s="148"/>
    </row>
    <row r="22" spans="1:7" ht="21.6" customHeight="1" x14ac:dyDescent="0.2">
      <c r="A22" s="33" t="s">
        <v>0</v>
      </c>
      <c r="B22" s="149" t="s">
        <v>0</v>
      </c>
      <c r="C22" s="149"/>
      <c r="D22" s="149"/>
      <c r="E22" s="149"/>
      <c r="F22" s="149"/>
      <c r="G22" s="149"/>
    </row>
    <row r="23" spans="1:7" ht="14.45" customHeight="1" x14ac:dyDescent="0.2">
      <c r="A23" s="33" t="s">
        <v>7</v>
      </c>
      <c r="B23" s="36" t="s">
        <v>8</v>
      </c>
      <c r="C23" s="33" t="s">
        <v>0</v>
      </c>
      <c r="D23" s="33" t="s">
        <v>0</v>
      </c>
      <c r="E23" s="33" t="s">
        <v>9</v>
      </c>
      <c r="F23" s="36" t="s">
        <v>10</v>
      </c>
      <c r="G23" s="33" t="s">
        <v>0</v>
      </c>
    </row>
  </sheetData>
  <mergeCells count="18">
    <mergeCell ref="B16:G16"/>
    <mergeCell ref="B7:E7"/>
    <mergeCell ref="B8:E8"/>
    <mergeCell ref="B9:E9"/>
    <mergeCell ref="B10:E10"/>
    <mergeCell ref="B11:E11"/>
    <mergeCell ref="B12:E12"/>
    <mergeCell ref="B13:E13"/>
    <mergeCell ref="B14:D14"/>
    <mergeCell ref="B15:G15"/>
    <mergeCell ref="B21:G21"/>
    <mergeCell ref="B22:G22"/>
    <mergeCell ref="B17:G17"/>
    <mergeCell ref="B18:G18"/>
    <mergeCell ref="B19:C19"/>
    <mergeCell ref="E19:F19"/>
    <mergeCell ref="B20:C20"/>
    <mergeCell ref="E20:F20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K42" sqref="K42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76" t="s">
        <v>260</v>
      </c>
      <c r="B1" s="176"/>
      <c r="C1" s="176"/>
      <c r="D1" s="176"/>
      <c r="E1" s="176"/>
    </row>
    <row r="2" spans="1:5" ht="20.25" customHeight="1" x14ac:dyDescent="0.2">
      <c r="A2" s="180" t="s">
        <v>202</v>
      </c>
      <c r="B2" s="180"/>
      <c r="C2" s="8">
        <v>1063</v>
      </c>
      <c r="D2" s="3"/>
      <c r="E2" s="3"/>
    </row>
    <row r="4" spans="1:5" ht="20.25" customHeight="1" x14ac:dyDescent="0.2">
      <c r="A4" s="180" t="s">
        <v>201</v>
      </c>
      <c r="B4" s="180"/>
      <c r="C4" s="12"/>
      <c r="D4" s="3"/>
      <c r="E4" s="3"/>
    </row>
    <row r="6" spans="1:5" ht="20.25" customHeight="1" x14ac:dyDescent="0.2">
      <c r="A6" s="184" t="s">
        <v>268</v>
      </c>
      <c r="B6" s="184"/>
      <c r="C6" s="184"/>
      <c r="D6" s="184"/>
      <c r="E6" s="184"/>
    </row>
    <row r="7" spans="1:5" ht="56.25" customHeight="1" x14ac:dyDescent="0.2">
      <c r="A7" s="13" t="s">
        <v>189</v>
      </c>
      <c r="B7" s="4" t="s">
        <v>203</v>
      </c>
      <c r="C7" s="4" t="s">
        <v>271</v>
      </c>
      <c r="D7" s="4" t="s">
        <v>272</v>
      </c>
      <c r="E7" s="4" t="s">
        <v>273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4.5" customHeight="1" x14ac:dyDescent="0.2">
      <c r="A9" s="9"/>
      <c r="B9" s="59" t="s">
        <v>269</v>
      </c>
      <c r="C9" s="7"/>
      <c r="D9" s="7"/>
      <c r="E9" s="7"/>
    </row>
    <row r="10" spans="1:5" ht="45.75" customHeight="1" x14ac:dyDescent="0.2">
      <c r="A10" s="9"/>
      <c r="B10" s="59" t="s">
        <v>270</v>
      </c>
      <c r="C10" s="7"/>
      <c r="D10" s="7"/>
      <c r="E10" s="7"/>
    </row>
    <row r="11" spans="1:5" ht="21" customHeight="1" x14ac:dyDescent="0.2">
      <c r="A11" s="9"/>
      <c r="B11" s="59" t="s">
        <v>66</v>
      </c>
      <c r="C11" s="7"/>
      <c r="D11" s="7"/>
      <c r="E11" s="7"/>
    </row>
    <row r="12" spans="1:5" x14ac:dyDescent="0.2">
      <c r="A12" s="174" t="s">
        <v>199</v>
      </c>
      <c r="B12" s="175"/>
      <c r="C12" s="13" t="s">
        <v>122</v>
      </c>
      <c r="D12" s="13" t="s">
        <v>122</v>
      </c>
      <c r="E12" s="13">
        <f>SUM(E9:E11)</f>
        <v>0</v>
      </c>
    </row>
  </sheetData>
  <mergeCells count="5">
    <mergeCell ref="A12:B12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10" workbookViewId="0">
      <selection activeCell="F19" sqref="F19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6" width="19.33203125" style="2" customWidth="1"/>
    <col min="7" max="16384" width="9.33203125" style="2"/>
  </cols>
  <sheetData>
    <row r="1" spans="1:6" ht="24" customHeight="1" x14ac:dyDescent="0.2">
      <c r="A1" s="176" t="s">
        <v>260</v>
      </c>
      <c r="B1" s="176"/>
      <c r="C1" s="176"/>
      <c r="D1" s="176"/>
      <c r="E1" s="176"/>
      <c r="F1" s="176"/>
    </row>
    <row r="2" spans="1:6" ht="20.25" customHeight="1" x14ac:dyDescent="0.2">
      <c r="A2" s="185" t="s">
        <v>534</v>
      </c>
      <c r="B2" s="180"/>
      <c r="C2" s="8">
        <v>1063</v>
      </c>
      <c r="D2" s="3"/>
      <c r="E2" s="3"/>
      <c r="F2" s="3"/>
    </row>
    <row r="4" spans="1:6" ht="20.25" customHeight="1" x14ac:dyDescent="0.2">
      <c r="A4" s="180" t="s">
        <v>201</v>
      </c>
      <c r="B4" s="180"/>
      <c r="C4" s="12" t="s">
        <v>415</v>
      </c>
      <c r="D4" s="3"/>
      <c r="E4" s="3"/>
      <c r="F4" s="3"/>
    </row>
    <row r="6" spans="1:6" ht="20.25" customHeight="1" x14ac:dyDescent="0.2">
      <c r="A6" s="184" t="s">
        <v>283</v>
      </c>
      <c r="B6" s="184"/>
      <c r="C6" s="184"/>
      <c r="D6" s="184"/>
      <c r="E6" s="184"/>
      <c r="F6" s="184"/>
    </row>
    <row r="7" spans="1:6" ht="56.25" customHeight="1" x14ac:dyDescent="0.2">
      <c r="A7" s="13" t="s">
        <v>189</v>
      </c>
      <c r="B7" s="4" t="s">
        <v>20</v>
      </c>
      <c r="C7" s="4" t="s">
        <v>274</v>
      </c>
      <c r="D7" s="4" t="s">
        <v>275</v>
      </c>
      <c r="E7" s="4" t="s">
        <v>276</v>
      </c>
      <c r="F7" s="4" t="s">
        <v>277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2.5" customHeight="1" x14ac:dyDescent="0.2">
      <c r="A9" s="14"/>
      <c r="B9" s="60" t="s">
        <v>278</v>
      </c>
      <c r="C9" s="6">
        <v>5221.1913080000004</v>
      </c>
      <c r="D9" s="143">
        <v>8.0079999999999991</v>
      </c>
      <c r="E9" s="6">
        <v>1</v>
      </c>
      <c r="F9" s="7">
        <f>C9*D9*E9</f>
        <v>41811.299994463996</v>
      </c>
    </row>
    <row r="10" spans="1:6" ht="21" customHeight="1" x14ac:dyDescent="0.2">
      <c r="A10" s="9"/>
      <c r="B10" s="59" t="s">
        <v>66</v>
      </c>
      <c r="C10" s="6"/>
      <c r="D10" s="7"/>
      <c r="E10" s="6"/>
      <c r="F10" s="7">
        <f t="shared" ref="F10:F19" si="0">C10*D10*E10</f>
        <v>0</v>
      </c>
    </row>
    <row r="11" spans="1:6" ht="21" customHeight="1" x14ac:dyDescent="0.2">
      <c r="A11" s="9"/>
      <c r="B11" s="60" t="s">
        <v>279</v>
      </c>
      <c r="C11" s="6"/>
      <c r="D11" s="7"/>
      <c r="E11" s="6">
        <v>1</v>
      </c>
      <c r="F11" s="7">
        <f t="shared" si="0"/>
        <v>0</v>
      </c>
    </row>
    <row r="12" spans="1:6" ht="21" customHeight="1" x14ac:dyDescent="0.2">
      <c r="A12" s="9"/>
      <c r="B12" s="59" t="s">
        <v>66</v>
      </c>
      <c r="C12" s="6"/>
      <c r="D12" s="7"/>
      <c r="E12" s="6"/>
      <c r="F12" s="7">
        <f t="shared" si="0"/>
        <v>0</v>
      </c>
    </row>
    <row r="13" spans="1:6" ht="21" customHeight="1" x14ac:dyDescent="0.2">
      <c r="A13" s="9"/>
      <c r="B13" s="60" t="s">
        <v>280</v>
      </c>
      <c r="C13" s="6"/>
      <c r="D13" s="7"/>
      <c r="E13" s="6"/>
      <c r="F13" s="7">
        <f t="shared" si="0"/>
        <v>0</v>
      </c>
    </row>
    <row r="14" spans="1:6" ht="21" customHeight="1" x14ac:dyDescent="0.2">
      <c r="A14" s="9"/>
      <c r="B14" s="59" t="s">
        <v>66</v>
      </c>
      <c r="C14" s="6"/>
      <c r="D14" s="7"/>
      <c r="E14" s="6"/>
      <c r="F14" s="7">
        <f t="shared" si="0"/>
        <v>0</v>
      </c>
    </row>
    <row r="15" spans="1:6" ht="21" customHeight="1" x14ac:dyDescent="0.2">
      <c r="A15" s="9"/>
      <c r="B15" s="60" t="s">
        <v>281</v>
      </c>
      <c r="C15" s="6">
        <f>270+184.3153+33.2869+85.78707</f>
        <v>573.38927000000001</v>
      </c>
      <c r="D15" s="7">
        <v>32.03</v>
      </c>
      <c r="E15" s="6">
        <v>1</v>
      </c>
      <c r="F15" s="7">
        <f>C15*D15*E15+0.78</f>
        <v>18366.438318100001</v>
      </c>
    </row>
    <row r="16" spans="1:6" ht="21" customHeight="1" x14ac:dyDescent="0.2">
      <c r="A16" s="9"/>
      <c r="B16" s="59" t="s">
        <v>66</v>
      </c>
      <c r="C16" s="6"/>
      <c r="D16" s="7"/>
      <c r="E16" s="6"/>
      <c r="F16" s="7">
        <f t="shared" si="0"/>
        <v>0</v>
      </c>
    </row>
    <row r="17" spans="1:6" ht="21" customHeight="1" x14ac:dyDescent="0.2">
      <c r="A17" s="9"/>
      <c r="B17" s="60" t="s">
        <v>282</v>
      </c>
      <c r="C17" s="6"/>
      <c r="D17" s="7"/>
      <c r="E17" s="6"/>
      <c r="F17" s="7">
        <f t="shared" si="0"/>
        <v>0</v>
      </c>
    </row>
    <row r="18" spans="1:6" ht="21" customHeight="1" x14ac:dyDescent="0.2">
      <c r="A18" s="9"/>
      <c r="B18" s="60" t="s">
        <v>413</v>
      </c>
      <c r="C18" s="6"/>
      <c r="D18" s="7"/>
      <c r="E18" s="6">
        <v>1</v>
      </c>
      <c r="F18" s="7">
        <f>C18*D18*E18</f>
        <v>0</v>
      </c>
    </row>
    <row r="19" spans="1:6" ht="21" customHeight="1" x14ac:dyDescent="0.2">
      <c r="A19" s="9"/>
      <c r="B19" s="59" t="s">
        <v>414</v>
      </c>
      <c r="C19" s="6"/>
      <c r="D19" s="7"/>
      <c r="E19" s="6">
        <v>1</v>
      </c>
      <c r="F19" s="7">
        <f t="shared" si="0"/>
        <v>0</v>
      </c>
    </row>
    <row r="20" spans="1:6" x14ac:dyDescent="0.2">
      <c r="A20" s="174" t="s">
        <v>199</v>
      </c>
      <c r="B20" s="175"/>
      <c r="C20" s="13" t="s">
        <v>122</v>
      </c>
      <c r="D20" s="13" t="s">
        <v>122</v>
      </c>
      <c r="E20" s="13" t="s">
        <v>122</v>
      </c>
      <c r="F20" s="109">
        <f>SUM(F9:F19)</f>
        <v>60177.738312563997</v>
      </c>
    </row>
  </sheetData>
  <mergeCells count="5">
    <mergeCell ref="A2:B2"/>
    <mergeCell ref="A4:B4"/>
    <mergeCell ref="A20:B20"/>
    <mergeCell ref="A1:F1"/>
    <mergeCell ref="A6:F6"/>
  </mergeCells>
  <phoneticPr fontId="0" type="noConversion"/>
  <pageMargins left="0.7" right="0.7" top="0.75" bottom="0.75" header="0.3" footer="0.3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76" t="s">
        <v>260</v>
      </c>
      <c r="B1" s="176"/>
      <c r="C1" s="176"/>
      <c r="D1" s="176"/>
      <c r="E1" s="176"/>
    </row>
    <row r="2" spans="1:5" ht="20.25" customHeight="1" x14ac:dyDescent="0.2">
      <c r="A2" s="180" t="s">
        <v>202</v>
      </c>
      <c r="B2" s="180"/>
      <c r="C2" s="8">
        <v>1063</v>
      </c>
      <c r="D2" s="3"/>
      <c r="E2" s="3"/>
    </row>
    <row r="4" spans="1:5" ht="20.25" customHeight="1" x14ac:dyDescent="0.2">
      <c r="A4" s="180" t="s">
        <v>201</v>
      </c>
      <c r="B4" s="180"/>
      <c r="C4" s="12"/>
      <c r="D4" s="3"/>
      <c r="E4" s="3"/>
    </row>
    <row r="6" spans="1:5" ht="20.25" customHeight="1" x14ac:dyDescent="0.2">
      <c r="A6" s="184" t="s">
        <v>302</v>
      </c>
      <c r="B6" s="184"/>
      <c r="C6" s="184"/>
      <c r="D6" s="184"/>
      <c r="E6" s="184"/>
    </row>
    <row r="7" spans="1:5" ht="56.25" customHeight="1" x14ac:dyDescent="0.2">
      <c r="A7" s="13" t="s">
        <v>189</v>
      </c>
      <c r="B7" s="4" t="s">
        <v>20</v>
      </c>
      <c r="C7" s="4" t="s">
        <v>284</v>
      </c>
      <c r="D7" s="4" t="s">
        <v>285</v>
      </c>
      <c r="E7" s="4" t="s">
        <v>286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4.75" customHeight="1" x14ac:dyDescent="0.2">
      <c r="A9" s="9"/>
      <c r="B9" s="59" t="s">
        <v>287</v>
      </c>
      <c r="C9" s="13" t="s">
        <v>122</v>
      </c>
      <c r="D9" s="13" t="s">
        <v>122</v>
      </c>
      <c r="E9" s="7"/>
    </row>
    <row r="10" spans="1:5" ht="20.25" customHeight="1" x14ac:dyDescent="0.2">
      <c r="A10" s="9"/>
      <c r="B10" s="59" t="s">
        <v>66</v>
      </c>
      <c r="C10" s="7"/>
      <c r="D10" s="7"/>
      <c r="E10" s="7"/>
    </row>
    <row r="11" spans="1:5" ht="20.25" customHeight="1" x14ac:dyDescent="0.2">
      <c r="A11" s="9"/>
      <c r="B11" s="59" t="s">
        <v>288</v>
      </c>
      <c r="C11" s="13" t="s">
        <v>122</v>
      </c>
      <c r="D11" s="13" t="s">
        <v>122</v>
      </c>
      <c r="E11" s="7"/>
    </row>
    <row r="12" spans="1:5" ht="21" customHeight="1" x14ac:dyDescent="0.2">
      <c r="A12" s="9"/>
      <c r="B12" s="59" t="s">
        <v>66</v>
      </c>
      <c r="C12" s="7"/>
      <c r="D12" s="7"/>
      <c r="E12" s="7"/>
    </row>
    <row r="13" spans="1:5" x14ac:dyDescent="0.2">
      <c r="A13" s="174" t="s">
        <v>199</v>
      </c>
      <c r="B13" s="175"/>
      <c r="C13" s="13" t="s">
        <v>122</v>
      </c>
      <c r="D13" s="13" t="s">
        <v>122</v>
      </c>
      <c r="E13" s="13"/>
    </row>
  </sheetData>
  <mergeCells count="5">
    <mergeCell ref="A13:B13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25" workbookViewId="0">
      <selection activeCell="E22" sqref="E22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76" t="s">
        <v>260</v>
      </c>
      <c r="B1" s="176"/>
      <c r="C1" s="176"/>
      <c r="D1" s="176"/>
      <c r="E1" s="176"/>
    </row>
    <row r="2" spans="1:5" ht="20.25" customHeight="1" x14ac:dyDescent="0.2">
      <c r="A2" s="185" t="s">
        <v>534</v>
      </c>
      <c r="B2" s="180"/>
      <c r="C2" s="8">
        <v>1063</v>
      </c>
      <c r="D2" s="3"/>
      <c r="E2" s="3"/>
    </row>
    <row r="4" spans="1:5" ht="20.25" customHeight="1" x14ac:dyDescent="0.2">
      <c r="A4" s="180" t="s">
        <v>201</v>
      </c>
      <c r="B4" s="180"/>
      <c r="C4" s="12" t="s">
        <v>415</v>
      </c>
      <c r="D4" s="3"/>
      <c r="E4" s="3"/>
    </row>
    <row r="6" spans="1:5" ht="20.25" customHeight="1" x14ac:dyDescent="0.2">
      <c r="A6" s="184" t="s">
        <v>303</v>
      </c>
      <c r="B6" s="184"/>
      <c r="C6" s="184"/>
      <c r="D6" s="184"/>
      <c r="E6" s="184"/>
    </row>
    <row r="7" spans="1:5" ht="56.25" customHeight="1" x14ac:dyDescent="0.2">
      <c r="A7" s="13" t="s">
        <v>189</v>
      </c>
      <c r="B7" s="4" t="s">
        <v>203</v>
      </c>
      <c r="C7" s="4" t="s">
        <v>289</v>
      </c>
      <c r="D7" s="4" t="s">
        <v>290</v>
      </c>
      <c r="E7" s="4" t="s">
        <v>291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2.25" customHeight="1" x14ac:dyDescent="0.2">
      <c r="A9" s="61" t="s">
        <v>31</v>
      </c>
      <c r="B9" s="59" t="s">
        <v>292</v>
      </c>
      <c r="C9" s="13" t="s">
        <v>122</v>
      </c>
      <c r="D9" s="13" t="s">
        <v>122</v>
      </c>
      <c r="E9" s="101"/>
    </row>
    <row r="10" spans="1:5" ht="20.25" customHeight="1" x14ac:dyDescent="0.2">
      <c r="A10" s="59"/>
      <c r="B10" s="57" t="s">
        <v>293</v>
      </c>
      <c r="C10" s="59"/>
      <c r="D10" s="59"/>
      <c r="E10" s="101"/>
    </row>
    <row r="11" spans="1:5" ht="32.25" customHeight="1" x14ac:dyDescent="0.2">
      <c r="A11" s="59"/>
      <c r="B11" s="57" t="s">
        <v>294</v>
      </c>
      <c r="C11" s="59"/>
      <c r="D11" s="59"/>
      <c r="E11" s="101"/>
    </row>
    <row r="12" spans="1:5" ht="33.75" customHeight="1" x14ac:dyDescent="0.2">
      <c r="A12" s="59"/>
      <c r="B12" s="57" t="s">
        <v>295</v>
      </c>
      <c r="C12" s="59"/>
      <c r="D12" s="59"/>
      <c r="E12" s="101"/>
    </row>
    <row r="13" spans="1:5" ht="47.25" customHeight="1" x14ac:dyDescent="0.2">
      <c r="A13" s="59"/>
      <c r="B13" s="57" t="s">
        <v>296</v>
      </c>
      <c r="C13" s="59"/>
      <c r="D13" s="59"/>
      <c r="E13" s="101"/>
    </row>
    <row r="14" spans="1:5" ht="20.25" customHeight="1" x14ac:dyDescent="0.2">
      <c r="A14" s="59"/>
      <c r="B14" s="57" t="s">
        <v>66</v>
      </c>
      <c r="C14" s="59"/>
      <c r="D14" s="59"/>
      <c r="E14" s="101"/>
    </row>
    <row r="15" spans="1:5" ht="30" customHeight="1" x14ac:dyDescent="0.2">
      <c r="A15" s="61" t="s">
        <v>32</v>
      </c>
      <c r="B15" s="57" t="s">
        <v>297</v>
      </c>
      <c r="C15" s="13" t="s">
        <v>122</v>
      </c>
      <c r="D15" s="13" t="s">
        <v>122</v>
      </c>
      <c r="E15" s="101"/>
    </row>
    <row r="16" spans="1:5" ht="20.25" customHeight="1" x14ac:dyDescent="0.2">
      <c r="A16" s="59"/>
      <c r="B16" s="57" t="s">
        <v>66</v>
      </c>
      <c r="C16" s="59"/>
      <c r="D16" s="59"/>
      <c r="E16" s="101"/>
    </row>
    <row r="17" spans="1:5" ht="27" customHeight="1" x14ac:dyDescent="0.2">
      <c r="A17" s="61" t="s">
        <v>33</v>
      </c>
      <c r="B17" s="59" t="s">
        <v>298</v>
      </c>
      <c r="C17" s="13" t="s">
        <v>122</v>
      </c>
      <c r="D17" s="13" t="s">
        <v>122</v>
      </c>
      <c r="E17" s="101"/>
    </row>
    <row r="18" spans="1:5" ht="27" customHeight="1" x14ac:dyDescent="0.2">
      <c r="A18" s="61"/>
      <c r="B18" s="57" t="s">
        <v>462</v>
      </c>
      <c r="C18" s="13"/>
      <c r="D18" s="13"/>
      <c r="E18" s="101"/>
    </row>
    <row r="19" spans="1:5" ht="21" customHeight="1" x14ac:dyDescent="0.2">
      <c r="A19" s="61"/>
      <c r="B19" s="141" t="s">
        <v>550</v>
      </c>
      <c r="C19" s="59"/>
      <c r="D19" s="59"/>
      <c r="E19" s="101"/>
    </row>
    <row r="20" spans="1:5" ht="32.25" customHeight="1" x14ac:dyDescent="0.2">
      <c r="A20" s="61" t="s">
        <v>34</v>
      </c>
      <c r="B20" s="59" t="s">
        <v>299</v>
      </c>
      <c r="C20" s="13" t="s">
        <v>122</v>
      </c>
      <c r="D20" s="13" t="s">
        <v>122</v>
      </c>
      <c r="E20" s="101"/>
    </row>
    <row r="21" spans="1:5" ht="22.5" customHeight="1" x14ac:dyDescent="0.2">
      <c r="A21" s="61"/>
      <c r="B21" s="59" t="s">
        <v>433</v>
      </c>
      <c r="C21" s="13"/>
      <c r="D21" s="13"/>
      <c r="E21" s="101">
        <v>17000</v>
      </c>
    </row>
    <row r="22" spans="1:5" ht="16.5" customHeight="1" x14ac:dyDescent="0.2">
      <c r="A22" s="61"/>
      <c r="B22" s="59" t="s">
        <v>434</v>
      </c>
      <c r="C22" s="13"/>
      <c r="D22" s="13"/>
      <c r="E22" s="101"/>
    </row>
    <row r="23" spans="1:5" ht="32.25" customHeight="1" x14ac:dyDescent="0.2">
      <c r="A23" s="61"/>
      <c r="B23" s="59" t="s">
        <v>432</v>
      </c>
      <c r="C23" s="13"/>
      <c r="D23" s="13"/>
      <c r="E23" s="101"/>
    </row>
    <row r="24" spans="1:5" ht="32.25" customHeight="1" x14ac:dyDescent="0.2">
      <c r="A24" s="61"/>
      <c r="B24" s="59" t="s">
        <v>431</v>
      </c>
      <c r="C24" s="13"/>
      <c r="D24" s="13"/>
      <c r="E24" s="101"/>
    </row>
    <row r="25" spans="1:5" ht="14.25" customHeight="1" x14ac:dyDescent="0.2">
      <c r="A25" s="61"/>
      <c r="B25" s="59" t="s">
        <v>430</v>
      </c>
      <c r="C25" s="13"/>
      <c r="D25" s="13"/>
      <c r="E25" s="101"/>
    </row>
    <row r="26" spans="1:5" ht="18" customHeight="1" x14ac:dyDescent="0.2">
      <c r="A26" s="61"/>
      <c r="B26" s="59" t="s">
        <v>417</v>
      </c>
      <c r="C26" s="13"/>
      <c r="D26" s="13"/>
      <c r="E26" s="101"/>
    </row>
    <row r="27" spans="1:5" ht="18.75" customHeight="1" x14ac:dyDescent="0.2">
      <c r="A27" s="61"/>
      <c r="B27" s="59" t="s">
        <v>416</v>
      </c>
      <c r="C27" s="13"/>
      <c r="D27" s="13"/>
      <c r="E27" s="101"/>
    </row>
    <row r="28" spans="1:5" ht="21" customHeight="1" x14ac:dyDescent="0.2">
      <c r="A28" s="61"/>
      <c r="B28" s="57" t="s">
        <v>553</v>
      </c>
      <c r="C28" s="59"/>
      <c r="D28" s="59"/>
      <c r="E28" s="101">
        <v>5358</v>
      </c>
    </row>
    <row r="29" spans="1:5" x14ac:dyDescent="0.2">
      <c r="A29" s="174" t="s">
        <v>199</v>
      </c>
      <c r="B29" s="175"/>
      <c r="C29" s="13" t="s">
        <v>122</v>
      </c>
      <c r="D29" s="13" t="s">
        <v>122</v>
      </c>
      <c r="E29" s="110">
        <f>SUM(E9:E28)</f>
        <v>22358</v>
      </c>
    </row>
    <row r="31" spans="1:5" x14ac:dyDescent="0.2">
      <c r="A31" s="185" t="s">
        <v>535</v>
      </c>
      <c r="B31" s="185"/>
      <c r="C31" s="118" t="s">
        <v>476</v>
      </c>
      <c r="D31" s="119"/>
      <c r="E31" s="119"/>
    </row>
    <row r="32" spans="1:5" x14ac:dyDescent="0.2">
      <c r="A32" s="120"/>
      <c r="B32" s="121"/>
      <c r="C32" s="121"/>
      <c r="D32" s="121"/>
      <c r="E32" s="121"/>
    </row>
    <row r="33" spans="1:5" x14ac:dyDescent="0.2">
      <c r="A33" s="184" t="s">
        <v>303</v>
      </c>
      <c r="B33" s="184"/>
      <c r="C33" s="184"/>
      <c r="D33" s="184"/>
      <c r="E33" s="184"/>
    </row>
    <row r="34" spans="1:5" ht="25.5" x14ac:dyDescent="0.2">
      <c r="A34" s="122" t="s">
        <v>189</v>
      </c>
      <c r="B34" s="123" t="s">
        <v>203</v>
      </c>
      <c r="C34" s="123" t="s">
        <v>289</v>
      </c>
      <c r="D34" s="123" t="s">
        <v>290</v>
      </c>
      <c r="E34" s="123" t="s">
        <v>291</v>
      </c>
    </row>
    <row r="35" spans="1:5" x14ac:dyDescent="0.2">
      <c r="A35" s="124">
        <v>1</v>
      </c>
      <c r="B35" s="124">
        <v>2</v>
      </c>
      <c r="C35" s="124">
        <v>3</v>
      </c>
      <c r="D35" s="124">
        <v>4</v>
      </c>
      <c r="E35" s="124">
        <v>5</v>
      </c>
    </row>
    <row r="36" spans="1:5" x14ac:dyDescent="0.2">
      <c r="A36" s="125" t="s">
        <v>31</v>
      </c>
      <c r="B36" s="126" t="s">
        <v>477</v>
      </c>
      <c r="C36" s="122" t="s">
        <v>122</v>
      </c>
      <c r="D36" s="122" t="s">
        <v>122</v>
      </c>
      <c r="E36" s="127">
        <v>1735</v>
      </c>
    </row>
    <row r="37" spans="1:5" x14ac:dyDescent="0.2">
      <c r="A37" s="174" t="s">
        <v>199</v>
      </c>
      <c r="B37" s="175"/>
      <c r="C37" s="122" t="s">
        <v>122</v>
      </c>
      <c r="D37" s="122" t="s">
        <v>122</v>
      </c>
      <c r="E37" s="128">
        <f>SUM(E36:E36)</f>
        <v>1735</v>
      </c>
    </row>
    <row r="40" spans="1:5" x14ac:dyDescent="0.2">
      <c r="A40" s="185" t="s">
        <v>535</v>
      </c>
      <c r="B40" s="185"/>
      <c r="C40" s="118" t="s">
        <v>474</v>
      </c>
      <c r="D40" s="119"/>
      <c r="E40" s="119"/>
    </row>
    <row r="41" spans="1:5" x14ac:dyDescent="0.2">
      <c r="A41" s="120"/>
      <c r="B41" s="121"/>
      <c r="C41" s="121"/>
      <c r="D41" s="121"/>
      <c r="E41" s="121"/>
    </row>
    <row r="42" spans="1:5" x14ac:dyDescent="0.2">
      <c r="A42" s="184" t="s">
        <v>303</v>
      </c>
      <c r="B42" s="184"/>
      <c r="C42" s="184"/>
      <c r="D42" s="184"/>
      <c r="E42" s="184"/>
    </row>
    <row r="43" spans="1:5" ht="25.5" x14ac:dyDescent="0.2">
      <c r="A43" s="122" t="s">
        <v>189</v>
      </c>
      <c r="B43" s="123" t="s">
        <v>203</v>
      </c>
      <c r="C43" s="123" t="s">
        <v>289</v>
      </c>
      <c r="D43" s="123" t="s">
        <v>290</v>
      </c>
      <c r="E43" s="123" t="s">
        <v>291</v>
      </c>
    </row>
    <row r="44" spans="1:5" x14ac:dyDescent="0.2">
      <c r="A44" s="124">
        <v>1</v>
      </c>
      <c r="B44" s="124">
        <v>2</v>
      </c>
      <c r="C44" s="124">
        <v>3</v>
      </c>
      <c r="D44" s="124">
        <v>4</v>
      </c>
      <c r="E44" s="124">
        <v>5</v>
      </c>
    </row>
    <row r="45" spans="1:5" x14ac:dyDescent="0.2">
      <c r="A45" s="125" t="s">
        <v>31</v>
      </c>
      <c r="B45" s="126" t="s">
        <v>477</v>
      </c>
      <c r="C45" s="122" t="s">
        <v>122</v>
      </c>
      <c r="D45" s="122" t="s">
        <v>122</v>
      </c>
      <c r="E45" s="127">
        <v>558.66</v>
      </c>
    </row>
    <row r="46" spans="1:5" x14ac:dyDescent="0.2">
      <c r="A46" s="174" t="s">
        <v>199</v>
      </c>
      <c r="B46" s="175"/>
      <c r="C46" s="122" t="s">
        <v>122</v>
      </c>
      <c r="D46" s="122" t="s">
        <v>122</v>
      </c>
      <c r="E46" s="128">
        <f>SUM(E45:E45)</f>
        <v>558.66</v>
      </c>
    </row>
  </sheetData>
  <mergeCells count="11">
    <mergeCell ref="A1:E1"/>
    <mergeCell ref="A2:B2"/>
    <mergeCell ref="A4:B4"/>
    <mergeCell ref="A6:E6"/>
    <mergeCell ref="A46:B46"/>
    <mergeCell ref="A37:B37"/>
    <mergeCell ref="A29:B29"/>
    <mergeCell ref="A31:B31"/>
    <mergeCell ref="A33:E33"/>
    <mergeCell ref="A40:B40"/>
    <mergeCell ref="A42:E42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D14" sqref="D14"/>
    </sheetView>
  </sheetViews>
  <sheetFormatPr defaultRowHeight="12.75" x14ac:dyDescent="0.2"/>
  <cols>
    <col min="1" max="1" width="9.6640625" style="2" bestFit="1" customWidth="1"/>
    <col min="2" max="2" width="41.1640625" style="2" customWidth="1"/>
    <col min="3" max="4" width="20.1640625" style="2" customWidth="1"/>
    <col min="5" max="16384" width="9.33203125" style="2"/>
  </cols>
  <sheetData>
    <row r="1" spans="1:4" ht="24" customHeight="1" x14ac:dyDescent="0.2">
      <c r="A1" s="176" t="s">
        <v>260</v>
      </c>
      <c r="B1" s="176"/>
      <c r="C1" s="176"/>
      <c r="D1" s="176"/>
    </row>
    <row r="2" spans="1:4" ht="20.25" customHeight="1" x14ac:dyDescent="0.2">
      <c r="A2" s="185" t="s">
        <v>534</v>
      </c>
      <c r="B2" s="180"/>
      <c r="C2" s="8">
        <v>1063</v>
      </c>
      <c r="D2" s="3"/>
    </row>
    <row r="4" spans="1:4" ht="20.25" customHeight="1" x14ac:dyDescent="0.2">
      <c r="A4" s="180" t="s">
        <v>201</v>
      </c>
      <c r="B4" s="180"/>
      <c r="C4" s="12" t="s">
        <v>415</v>
      </c>
      <c r="D4" s="3"/>
    </row>
    <row r="5" spans="1:4" x14ac:dyDescent="0.2">
      <c r="A5" s="111">
        <v>226</v>
      </c>
    </row>
    <row r="6" spans="1:4" ht="20.25" customHeight="1" x14ac:dyDescent="0.2">
      <c r="A6" s="184" t="s">
        <v>304</v>
      </c>
      <c r="B6" s="184"/>
      <c r="C6" s="184"/>
      <c r="D6" s="184"/>
    </row>
    <row r="7" spans="1:4" ht="56.25" customHeight="1" x14ac:dyDescent="0.2">
      <c r="A7" s="13" t="s">
        <v>189</v>
      </c>
      <c r="B7" s="4" t="s">
        <v>203</v>
      </c>
      <c r="C7" s="4" t="s">
        <v>300</v>
      </c>
      <c r="D7" s="4" t="s">
        <v>301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20.25" customHeight="1" x14ac:dyDescent="0.2">
      <c r="A9" s="61" t="s">
        <v>31</v>
      </c>
      <c r="B9" s="59" t="s">
        <v>407</v>
      </c>
      <c r="C9" s="102">
        <v>1</v>
      </c>
      <c r="D9" s="13"/>
    </row>
    <row r="10" spans="1:4" ht="20.25" customHeight="1" x14ac:dyDescent="0.2">
      <c r="A10" s="61" t="s">
        <v>32</v>
      </c>
      <c r="B10" s="57" t="s">
        <v>555</v>
      </c>
      <c r="C10" s="125"/>
      <c r="D10" s="13">
        <v>27000</v>
      </c>
    </row>
    <row r="11" spans="1:4" ht="20.25" customHeight="1" x14ac:dyDescent="0.2">
      <c r="A11" s="61" t="s">
        <v>33</v>
      </c>
      <c r="B11" s="57" t="s">
        <v>563</v>
      </c>
      <c r="C11" s="61"/>
      <c r="D11" s="13">
        <v>900</v>
      </c>
    </row>
    <row r="12" spans="1:4" ht="20.25" customHeight="1" x14ac:dyDescent="0.2">
      <c r="A12" s="61" t="s">
        <v>34</v>
      </c>
      <c r="B12" s="57" t="s">
        <v>554</v>
      </c>
      <c r="C12" s="125"/>
      <c r="D12" s="13">
        <v>2611</v>
      </c>
    </row>
    <row r="13" spans="1:4" ht="12.75" customHeight="1" x14ac:dyDescent="0.2">
      <c r="A13" s="61" t="s">
        <v>35</v>
      </c>
      <c r="B13" s="141" t="s">
        <v>542</v>
      </c>
      <c r="C13" s="125" t="s">
        <v>31</v>
      </c>
      <c r="D13" s="13">
        <v>62.42</v>
      </c>
    </row>
    <row r="14" spans="1:4" ht="12.75" customHeight="1" x14ac:dyDescent="0.2">
      <c r="A14" s="145" t="s">
        <v>36</v>
      </c>
      <c r="B14" s="146" t="s">
        <v>564</v>
      </c>
      <c r="C14" s="125"/>
      <c r="D14" s="13">
        <v>3570</v>
      </c>
    </row>
    <row r="15" spans="1:4" ht="12.75" customHeight="1" x14ac:dyDescent="0.2">
      <c r="A15" s="145" t="s">
        <v>37</v>
      </c>
      <c r="B15" s="146" t="s">
        <v>565</v>
      </c>
      <c r="C15" s="125"/>
      <c r="D15" s="13">
        <v>3600</v>
      </c>
    </row>
    <row r="16" spans="1:4" x14ac:dyDescent="0.2">
      <c r="A16" s="174" t="s">
        <v>199</v>
      </c>
      <c r="B16" s="175"/>
      <c r="C16" s="13" t="s">
        <v>122</v>
      </c>
      <c r="D16" s="109">
        <f>SUM(D9:D13)+D14+D15</f>
        <v>37743.42</v>
      </c>
    </row>
    <row r="19" spans="1:4" x14ac:dyDescent="0.2">
      <c r="A19" s="180" t="s">
        <v>201</v>
      </c>
      <c r="B19" s="180"/>
      <c r="C19" s="12" t="s">
        <v>474</v>
      </c>
      <c r="D19" s="3"/>
    </row>
    <row r="20" spans="1:4" x14ac:dyDescent="0.2">
      <c r="A20" s="111">
        <v>226</v>
      </c>
    </row>
    <row r="21" spans="1:4" x14ac:dyDescent="0.2">
      <c r="A21" s="184" t="s">
        <v>304</v>
      </c>
      <c r="B21" s="184"/>
      <c r="C21" s="184"/>
      <c r="D21" s="184"/>
    </row>
    <row r="22" spans="1:4" ht="25.5" x14ac:dyDescent="0.2">
      <c r="A22" s="13" t="s">
        <v>189</v>
      </c>
      <c r="B22" s="4" t="s">
        <v>203</v>
      </c>
      <c r="C22" s="4" t="s">
        <v>300</v>
      </c>
      <c r="D22" s="4" t="s">
        <v>301</v>
      </c>
    </row>
    <row r="23" spans="1:4" x14ac:dyDescent="0.2">
      <c r="A23" s="5">
        <v>1</v>
      </c>
      <c r="B23" s="5">
        <v>2</v>
      </c>
      <c r="C23" s="5">
        <v>3</v>
      </c>
      <c r="D23" s="5">
        <v>4</v>
      </c>
    </row>
    <row r="24" spans="1:4" x14ac:dyDescent="0.2">
      <c r="A24" s="61" t="s">
        <v>31</v>
      </c>
      <c r="B24" s="59"/>
      <c r="C24" s="102">
        <v>5</v>
      </c>
      <c r="D24" s="13"/>
    </row>
    <row r="25" spans="1:4" x14ac:dyDescent="0.2">
      <c r="A25" s="174" t="s">
        <v>199</v>
      </c>
      <c r="B25" s="175"/>
      <c r="C25" s="13" t="s">
        <v>122</v>
      </c>
      <c r="D25" s="109">
        <f>SUM(D24:D24)</f>
        <v>0</v>
      </c>
    </row>
  </sheetData>
  <mergeCells count="8">
    <mergeCell ref="A25:B25"/>
    <mergeCell ref="A16:B16"/>
    <mergeCell ref="A1:D1"/>
    <mergeCell ref="A2:B2"/>
    <mergeCell ref="A4:B4"/>
    <mergeCell ref="A6:D6"/>
    <mergeCell ref="A19:B19"/>
    <mergeCell ref="A21:D21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4" workbookViewId="0">
      <selection activeCell="M28" sqref="M28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76" t="s">
        <v>260</v>
      </c>
      <c r="B1" s="176"/>
      <c r="C1" s="176"/>
      <c r="D1" s="176"/>
      <c r="E1" s="176"/>
    </row>
    <row r="2" spans="1:5" ht="20.25" customHeight="1" x14ac:dyDescent="0.2">
      <c r="A2" s="185" t="s">
        <v>534</v>
      </c>
      <c r="B2" s="180"/>
      <c r="C2" s="8">
        <v>1063</v>
      </c>
      <c r="D2" s="3"/>
      <c r="E2" s="3"/>
    </row>
    <row r="4" spans="1:5" ht="20.25" customHeight="1" x14ac:dyDescent="0.2">
      <c r="A4" s="180" t="s">
        <v>201</v>
      </c>
      <c r="B4" s="180"/>
      <c r="C4" s="12" t="s">
        <v>415</v>
      </c>
      <c r="D4" s="3"/>
      <c r="E4" s="3"/>
    </row>
    <row r="6" spans="1:5" ht="20.25" customHeight="1" x14ac:dyDescent="0.2">
      <c r="A6" s="184" t="s">
        <v>306</v>
      </c>
      <c r="B6" s="184"/>
      <c r="C6" s="184"/>
      <c r="D6" s="184"/>
      <c r="E6" s="184"/>
    </row>
    <row r="7" spans="1:5" ht="56.25" customHeight="1" x14ac:dyDescent="0.2">
      <c r="A7" s="13" t="s">
        <v>189</v>
      </c>
      <c r="B7" s="4" t="s">
        <v>203</v>
      </c>
      <c r="C7" s="4" t="s">
        <v>284</v>
      </c>
      <c r="D7" s="4" t="s">
        <v>305</v>
      </c>
      <c r="E7" s="4" t="s">
        <v>273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0.25" customHeight="1" x14ac:dyDescent="0.2">
      <c r="A9" s="61"/>
      <c r="B9" s="59" t="s">
        <v>435</v>
      </c>
      <c r="C9" s="102"/>
      <c r="D9" s="13"/>
      <c r="E9" s="13">
        <f t="shared" ref="E9:E14" si="0">C9*D9</f>
        <v>0</v>
      </c>
    </row>
    <row r="10" spans="1:5" ht="20.25" customHeight="1" x14ac:dyDescent="0.2">
      <c r="A10" s="61"/>
      <c r="B10" s="59" t="s">
        <v>436</v>
      </c>
      <c r="C10" s="102"/>
      <c r="D10" s="13"/>
      <c r="E10" s="13">
        <f t="shared" si="0"/>
        <v>0</v>
      </c>
    </row>
    <row r="11" spans="1:5" ht="20.25" customHeight="1" x14ac:dyDescent="0.2">
      <c r="A11" s="61"/>
      <c r="B11" s="59" t="s">
        <v>461</v>
      </c>
      <c r="C11" s="102"/>
      <c r="D11" s="13"/>
      <c r="E11" s="13">
        <f t="shared" si="0"/>
        <v>0</v>
      </c>
    </row>
    <row r="12" spans="1:5" ht="20.25" customHeight="1" x14ac:dyDescent="0.2">
      <c r="A12" s="61"/>
      <c r="B12" s="59" t="s">
        <v>460</v>
      </c>
      <c r="C12" s="102"/>
      <c r="D12" s="13"/>
      <c r="E12" s="13">
        <f t="shared" si="0"/>
        <v>0</v>
      </c>
    </row>
    <row r="13" spans="1:5" ht="20.25" customHeight="1" x14ac:dyDescent="0.2">
      <c r="A13" s="59"/>
      <c r="B13" s="57"/>
      <c r="C13" s="106"/>
      <c r="D13" s="13"/>
      <c r="E13" s="13">
        <f t="shared" si="0"/>
        <v>0</v>
      </c>
    </row>
    <row r="14" spans="1:5" ht="20.25" customHeight="1" x14ac:dyDescent="0.2">
      <c r="A14" s="59"/>
      <c r="B14" s="57"/>
      <c r="C14" s="106"/>
      <c r="D14" s="13"/>
      <c r="E14" s="13">
        <f t="shared" si="0"/>
        <v>0</v>
      </c>
    </row>
    <row r="15" spans="1:5" x14ac:dyDescent="0.2">
      <c r="A15" s="174" t="s">
        <v>199</v>
      </c>
      <c r="B15" s="175"/>
      <c r="C15" s="13" t="s">
        <v>122</v>
      </c>
      <c r="D15" s="13" t="s">
        <v>122</v>
      </c>
      <c r="E15" s="109">
        <f>SUM(E9:E14)</f>
        <v>0</v>
      </c>
    </row>
    <row r="17" spans="1:5" x14ac:dyDescent="0.2">
      <c r="A17" s="180" t="s">
        <v>201</v>
      </c>
      <c r="B17" s="180"/>
      <c r="C17" s="12" t="s">
        <v>468</v>
      </c>
      <c r="D17" s="3"/>
      <c r="E17" s="3"/>
    </row>
    <row r="19" spans="1:5" x14ac:dyDescent="0.2">
      <c r="A19" s="184" t="s">
        <v>306</v>
      </c>
      <c r="B19" s="184"/>
      <c r="C19" s="184"/>
      <c r="D19" s="184"/>
      <c r="E19" s="184"/>
    </row>
    <row r="20" spans="1:5" ht="25.5" x14ac:dyDescent="0.2">
      <c r="A20" s="13" t="s">
        <v>189</v>
      </c>
      <c r="B20" s="4" t="s">
        <v>203</v>
      </c>
      <c r="C20" s="4" t="s">
        <v>284</v>
      </c>
      <c r="D20" s="4" t="s">
        <v>305</v>
      </c>
      <c r="E20" s="4" t="s">
        <v>273</v>
      </c>
    </row>
    <row r="21" spans="1:5" x14ac:dyDescent="0.2">
      <c r="A21" s="5">
        <v>1</v>
      </c>
      <c r="B21" s="5">
        <v>2</v>
      </c>
      <c r="C21" s="5">
        <v>3</v>
      </c>
      <c r="D21" s="5">
        <v>4</v>
      </c>
      <c r="E21" s="5">
        <v>5</v>
      </c>
    </row>
    <row r="22" spans="1:5" x14ac:dyDescent="0.2">
      <c r="A22" s="61"/>
      <c r="B22" s="59" t="s">
        <v>469</v>
      </c>
      <c r="C22" s="102"/>
      <c r="D22" s="13"/>
      <c r="E22" s="13">
        <f>C22*D22</f>
        <v>0</v>
      </c>
    </row>
    <row r="23" spans="1:5" x14ac:dyDescent="0.2">
      <c r="A23" s="174" t="s">
        <v>199</v>
      </c>
      <c r="B23" s="175"/>
      <c r="C23" s="13" t="s">
        <v>122</v>
      </c>
      <c r="D23" s="13" t="s">
        <v>122</v>
      </c>
      <c r="E23" s="109">
        <f>SUM(E22:E22)</f>
        <v>0</v>
      </c>
    </row>
  </sheetData>
  <mergeCells count="8">
    <mergeCell ref="A23:B23"/>
    <mergeCell ref="A2:B2"/>
    <mergeCell ref="A4:B4"/>
    <mergeCell ref="A15:B15"/>
    <mergeCell ref="A1:E1"/>
    <mergeCell ref="A6:E6"/>
    <mergeCell ref="A17:B17"/>
    <mergeCell ref="A19:E19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7" workbookViewId="0">
      <selection activeCell="D37" sqref="D37:E37"/>
    </sheetView>
  </sheetViews>
  <sheetFormatPr defaultRowHeight="12.75" x14ac:dyDescent="0.2"/>
  <cols>
    <col min="1" max="1" width="9.33203125" style="2"/>
    <col min="2" max="2" width="41.1640625" style="2" customWidth="1"/>
    <col min="3" max="3" width="21.1640625" style="2" customWidth="1"/>
    <col min="4" max="6" width="20.1640625" style="2" customWidth="1"/>
    <col min="7" max="16384" width="9.33203125" style="2"/>
  </cols>
  <sheetData>
    <row r="1" spans="1:6" ht="24" customHeight="1" x14ac:dyDescent="0.2">
      <c r="A1" s="176" t="s">
        <v>260</v>
      </c>
      <c r="B1" s="176"/>
      <c r="C1" s="176"/>
      <c r="D1" s="176"/>
      <c r="E1" s="176"/>
      <c r="F1" s="176"/>
    </row>
    <row r="2" spans="1:6" ht="20.25" customHeight="1" x14ac:dyDescent="0.2">
      <c r="A2" s="185" t="s">
        <v>534</v>
      </c>
      <c r="B2" s="180"/>
      <c r="C2" s="62" t="s">
        <v>437</v>
      </c>
      <c r="D2" s="3"/>
      <c r="E2" s="3"/>
      <c r="F2" s="3"/>
    </row>
    <row r="4" spans="1:6" ht="20.25" customHeight="1" x14ac:dyDescent="0.2">
      <c r="A4" s="180" t="s">
        <v>201</v>
      </c>
      <c r="B4" s="180"/>
      <c r="C4" s="62" t="s">
        <v>404</v>
      </c>
      <c r="D4" s="12"/>
      <c r="E4" s="3"/>
      <c r="F4" s="3"/>
    </row>
    <row r="6" spans="1:6" ht="20.25" customHeight="1" x14ac:dyDescent="0.2">
      <c r="A6" s="184" t="s">
        <v>307</v>
      </c>
      <c r="B6" s="184"/>
      <c r="C6" s="184"/>
      <c r="D6" s="184"/>
      <c r="E6" s="184"/>
      <c r="F6" s="184"/>
    </row>
    <row r="7" spans="1:6" ht="56.25" customHeight="1" x14ac:dyDescent="0.2">
      <c r="A7" s="13" t="s">
        <v>189</v>
      </c>
      <c r="B7" s="4" t="s">
        <v>203</v>
      </c>
      <c r="C7" s="4" t="s">
        <v>308</v>
      </c>
      <c r="D7" s="4" t="s">
        <v>284</v>
      </c>
      <c r="E7" s="4" t="s">
        <v>309</v>
      </c>
      <c r="F7" s="4" t="s">
        <v>310</v>
      </c>
    </row>
    <row r="8" spans="1:6" ht="11.2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0.25" hidden="1" customHeight="1" x14ac:dyDescent="0.2">
      <c r="A9" s="61" t="s">
        <v>31</v>
      </c>
      <c r="B9" s="59" t="s">
        <v>442</v>
      </c>
      <c r="C9" s="61"/>
      <c r="D9" s="102"/>
      <c r="E9" s="13"/>
      <c r="F9" s="13">
        <f>D9*E9</f>
        <v>0</v>
      </c>
    </row>
    <row r="10" spans="1:6" ht="19.5" customHeight="1" x14ac:dyDescent="0.2">
      <c r="A10" s="125" t="s">
        <v>31</v>
      </c>
      <c r="B10" s="59" t="s">
        <v>443</v>
      </c>
      <c r="C10" s="61"/>
      <c r="D10" s="102">
        <v>11</v>
      </c>
      <c r="E10" s="13">
        <v>2868.25</v>
      </c>
      <c r="F10" s="13">
        <f>D10*E10-0.02</f>
        <v>31550.73</v>
      </c>
    </row>
    <row r="11" spans="1:6" ht="20.25" hidden="1" customHeight="1" x14ac:dyDescent="0.2">
      <c r="A11" s="61" t="s">
        <v>33</v>
      </c>
      <c r="B11" s="59" t="s">
        <v>444</v>
      </c>
      <c r="C11" s="61" t="s">
        <v>445</v>
      </c>
      <c r="D11" s="102"/>
      <c r="E11" s="13"/>
      <c r="F11" s="13"/>
    </row>
    <row r="12" spans="1:6" ht="20.25" hidden="1" customHeight="1" x14ac:dyDescent="0.2">
      <c r="A12" s="61" t="s">
        <v>34</v>
      </c>
      <c r="B12" s="59" t="s">
        <v>446</v>
      </c>
      <c r="C12" s="61" t="s">
        <v>447</v>
      </c>
      <c r="D12" s="102"/>
      <c r="E12" s="13"/>
      <c r="F12" s="13">
        <f t="shared" ref="F12:F28" si="0">D12*E12</f>
        <v>0</v>
      </c>
    </row>
    <row r="13" spans="1:6" ht="20.25" hidden="1" customHeight="1" x14ac:dyDescent="0.2">
      <c r="A13" s="61" t="s">
        <v>35</v>
      </c>
      <c r="B13" s="59" t="s">
        <v>448</v>
      </c>
      <c r="C13" s="61" t="s">
        <v>445</v>
      </c>
      <c r="D13" s="40"/>
      <c r="E13" s="13"/>
      <c r="F13" s="13">
        <f>D13*E13</f>
        <v>0</v>
      </c>
    </row>
    <row r="14" spans="1:6" ht="20.25" hidden="1" customHeight="1" x14ac:dyDescent="0.2">
      <c r="A14" s="61" t="s">
        <v>36</v>
      </c>
      <c r="B14" s="59" t="s">
        <v>449</v>
      </c>
      <c r="C14" s="61" t="s">
        <v>447</v>
      </c>
      <c r="D14" s="40"/>
      <c r="E14" s="13"/>
      <c r="F14" s="13">
        <f t="shared" si="0"/>
        <v>0</v>
      </c>
    </row>
    <row r="15" spans="1:6" ht="20.25" hidden="1" customHeight="1" x14ac:dyDescent="0.2">
      <c r="A15" s="61" t="s">
        <v>37</v>
      </c>
      <c r="B15" s="59" t="s">
        <v>450</v>
      </c>
      <c r="C15" s="61" t="s">
        <v>447</v>
      </c>
      <c r="D15" s="40"/>
      <c r="E15" s="13"/>
      <c r="F15" s="13"/>
    </row>
    <row r="16" spans="1:6" ht="20.25" hidden="1" customHeight="1" x14ac:dyDescent="0.2">
      <c r="A16" s="61" t="s">
        <v>38</v>
      </c>
      <c r="B16" s="59" t="s">
        <v>418</v>
      </c>
      <c r="C16" s="61"/>
      <c r="D16" s="40"/>
      <c r="E16" s="13"/>
      <c r="F16" s="13"/>
    </row>
    <row r="17" spans="1:6" ht="20.25" hidden="1" customHeight="1" x14ac:dyDescent="0.2">
      <c r="A17" s="61" t="s">
        <v>39</v>
      </c>
      <c r="B17" s="59" t="s">
        <v>451</v>
      </c>
      <c r="C17" s="61" t="s">
        <v>447</v>
      </c>
      <c r="D17" s="40"/>
      <c r="E17" s="13"/>
      <c r="F17" s="13">
        <f t="shared" si="0"/>
        <v>0</v>
      </c>
    </row>
    <row r="18" spans="1:6" ht="20.25" hidden="1" customHeight="1" x14ac:dyDescent="0.2">
      <c r="A18" s="61" t="s">
        <v>161</v>
      </c>
      <c r="B18" s="59" t="s">
        <v>452</v>
      </c>
      <c r="C18" s="61" t="s">
        <v>447</v>
      </c>
      <c r="D18" s="40"/>
      <c r="E18" s="13"/>
      <c r="F18" s="13">
        <f t="shared" si="0"/>
        <v>0</v>
      </c>
    </row>
    <row r="19" spans="1:6" ht="20.25" hidden="1" customHeight="1" x14ac:dyDescent="0.2">
      <c r="A19" s="61" t="s">
        <v>162</v>
      </c>
      <c r="B19" s="59" t="s">
        <v>453</v>
      </c>
      <c r="C19" s="61" t="s">
        <v>447</v>
      </c>
      <c r="D19" s="40"/>
      <c r="E19" s="13"/>
      <c r="F19" s="13">
        <f t="shared" si="0"/>
        <v>0</v>
      </c>
    </row>
    <row r="20" spans="1:6" ht="20.25" hidden="1" customHeight="1" x14ac:dyDescent="0.2">
      <c r="A20" s="61" t="s">
        <v>163</v>
      </c>
      <c r="B20" s="59" t="s">
        <v>454</v>
      </c>
      <c r="C20" s="61" t="s">
        <v>447</v>
      </c>
      <c r="D20" s="40"/>
      <c r="E20" s="13"/>
      <c r="F20" s="13">
        <f t="shared" si="0"/>
        <v>0</v>
      </c>
    </row>
    <row r="21" spans="1:6" ht="20.25" hidden="1" customHeight="1" x14ac:dyDescent="0.2">
      <c r="A21" s="61" t="s">
        <v>438</v>
      </c>
      <c r="B21" s="59" t="s">
        <v>454</v>
      </c>
      <c r="C21" s="61" t="s">
        <v>447</v>
      </c>
      <c r="D21" s="40"/>
      <c r="E21" s="13"/>
      <c r="F21" s="13">
        <f t="shared" si="0"/>
        <v>0</v>
      </c>
    </row>
    <row r="22" spans="1:6" ht="20.25" customHeight="1" x14ac:dyDescent="0.2">
      <c r="A22" s="125" t="s">
        <v>32</v>
      </c>
      <c r="B22" s="126" t="s">
        <v>573</v>
      </c>
      <c r="C22" s="61" t="s">
        <v>447</v>
      </c>
      <c r="D22" s="40"/>
      <c r="E22" s="13"/>
      <c r="F22" s="13">
        <v>104</v>
      </c>
    </row>
    <row r="23" spans="1:6" ht="20.25" customHeight="1" x14ac:dyDescent="0.2">
      <c r="A23" s="125" t="s">
        <v>33</v>
      </c>
      <c r="B23" s="59" t="s">
        <v>556</v>
      </c>
      <c r="C23" s="61"/>
      <c r="D23" s="40"/>
      <c r="E23" s="13"/>
      <c r="F23" s="13">
        <v>1000</v>
      </c>
    </row>
    <row r="24" spans="1:6" ht="20.25" customHeight="1" x14ac:dyDescent="0.2">
      <c r="A24" s="125" t="s">
        <v>34</v>
      </c>
      <c r="B24" s="59" t="s">
        <v>566</v>
      </c>
      <c r="C24" s="61"/>
      <c r="D24" s="40"/>
      <c r="E24" s="13"/>
      <c r="F24" s="13">
        <v>10000</v>
      </c>
    </row>
    <row r="25" spans="1:6" ht="20.25" hidden="1" customHeight="1" x14ac:dyDescent="0.2">
      <c r="A25" s="61" t="s">
        <v>439</v>
      </c>
      <c r="B25" s="59" t="s">
        <v>456</v>
      </c>
      <c r="C25" s="61" t="s">
        <v>447</v>
      </c>
      <c r="D25" s="40"/>
      <c r="E25" s="13"/>
      <c r="F25" s="13">
        <f t="shared" si="0"/>
        <v>0</v>
      </c>
    </row>
    <row r="26" spans="1:6" ht="20.25" hidden="1" customHeight="1" x14ac:dyDescent="0.2">
      <c r="A26" s="61" t="s">
        <v>440</v>
      </c>
      <c r="B26" s="59" t="s">
        <v>457</v>
      </c>
      <c r="C26" s="61" t="s">
        <v>447</v>
      </c>
      <c r="D26" s="40"/>
      <c r="E26" s="13"/>
      <c r="F26" s="13">
        <f>D26*E26</f>
        <v>0</v>
      </c>
    </row>
    <row r="27" spans="1:6" ht="20.25" hidden="1" customHeight="1" x14ac:dyDescent="0.2">
      <c r="A27" s="61" t="s">
        <v>441</v>
      </c>
      <c r="B27" s="59" t="s">
        <v>458</v>
      </c>
      <c r="C27" s="61" t="s">
        <v>447</v>
      </c>
      <c r="D27" s="40"/>
      <c r="E27" s="13"/>
      <c r="F27" s="13">
        <f>D27*E27</f>
        <v>0</v>
      </c>
    </row>
    <row r="28" spans="1:6" ht="20.25" hidden="1" customHeight="1" x14ac:dyDescent="0.2">
      <c r="A28" s="61" t="s">
        <v>455</v>
      </c>
      <c r="B28" s="59" t="s">
        <v>459</v>
      </c>
      <c r="C28" s="61" t="s">
        <v>447</v>
      </c>
      <c r="D28" s="40"/>
      <c r="E28" s="13"/>
      <c r="F28" s="13">
        <f t="shared" si="0"/>
        <v>0</v>
      </c>
    </row>
    <row r="29" spans="1:6" x14ac:dyDescent="0.2">
      <c r="A29" s="174" t="s">
        <v>199</v>
      </c>
      <c r="B29" s="175"/>
      <c r="C29" s="13" t="s">
        <v>122</v>
      </c>
      <c r="D29" s="13" t="s">
        <v>122</v>
      </c>
      <c r="E29" s="13" t="s">
        <v>122</v>
      </c>
      <c r="F29" s="109">
        <f>SUM(F9:F28)</f>
        <v>42654.729999999996</v>
      </c>
    </row>
    <row r="32" spans="1:6" x14ac:dyDescent="0.2">
      <c r="A32" s="180" t="s">
        <v>201</v>
      </c>
      <c r="B32" s="180"/>
      <c r="C32" s="62" t="s">
        <v>468</v>
      </c>
      <c r="D32" s="12"/>
      <c r="E32" s="3"/>
      <c r="F32" s="3"/>
    </row>
    <row r="34" spans="1:6" x14ac:dyDescent="0.2">
      <c r="A34" s="184" t="s">
        <v>307</v>
      </c>
      <c r="B34" s="184"/>
      <c r="C34" s="184"/>
      <c r="D34" s="184"/>
      <c r="E34" s="184"/>
      <c r="F34" s="184"/>
    </row>
    <row r="35" spans="1:6" ht="25.5" x14ac:dyDescent="0.2">
      <c r="A35" s="13" t="s">
        <v>189</v>
      </c>
      <c r="B35" s="4" t="s">
        <v>203</v>
      </c>
      <c r="C35" s="4" t="s">
        <v>308</v>
      </c>
      <c r="D35" s="4" t="s">
        <v>284</v>
      </c>
      <c r="E35" s="4" t="s">
        <v>309</v>
      </c>
      <c r="F35" s="4" t="s">
        <v>310</v>
      </c>
    </row>
    <row r="36" spans="1:6" x14ac:dyDescent="0.2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</row>
    <row r="37" spans="1:6" x14ac:dyDescent="0.2">
      <c r="A37" s="61" t="s">
        <v>31</v>
      </c>
      <c r="B37" s="59" t="s">
        <v>470</v>
      </c>
      <c r="C37" s="61"/>
      <c r="D37" s="102"/>
      <c r="E37" s="13"/>
      <c r="F37" s="13">
        <f>D37*E37</f>
        <v>0</v>
      </c>
    </row>
    <row r="38" spans="1:6" x14ac:dyDescent="0.2">
      <c r="A38" s="174" t="s">
        <v>199</v>
      </c>
      <c r="B38" s="175"/>
      <c r="C38" s="13" t="s">
        <v>122</v>
      </c>
      <c r="D38" s="13" t="s">
        <v>122</v>
      </c>
      <c r="E38" s="13" t="s">
        <v>122</v>
      </c>
      <c r="F38" s="109">
        <f>SUM(F37:F37)</f>
        <v>0</v>
      </c>
    </row>
    <row r="41" spans="1:6" x14ac:dyDescent="0.2">
      <c r="A41" s="180" t="s">
        <v>201</v>
      </c>
      <c r="B41" s="180"/>
      <c r="C41" s="62" t="s">
        <v>474</v>
      </c>
      <c r="D41" s="12"/>
      <c r="E41" s="3"/>
      <c r="F41" s="3"/>
    </row>
    <row r="43" spans="1:6" x14ac:dyDescent="0.2">
      <c r="A43" s="184" t="s">
        <v>307</v>
      </c>
      <c r="B43" s="184"/>
      <c r="C43" s="184"/>
      <c r="D43" s="184"/>
      <c r="E43" s="184"/>
      <c r="F43" s="184"/>
    </row>
    <row r="44" spans="1:6" ht="25.5" x14ac:dyDescent="0.2">
      <c r="A44" s="13" t="s">
        <v>189</v>
      </c>
      <c r="B44" s="4" t="s">
        <v>203</v>
      </c>
      <c r="C44" s="4" t="s">
        <v>308</v>
      </c>
      <c r="D44" s="4" t="s">
        <v>284</v>
      </c>
      <c r="E44" s="4" t="s">
        <v>309</v>
      </c>
      <c r="F44" s="4" t="s">
        <v>310</v>
      </c>
    </row>
    <row r="45" spans="1:6" x14ac:dyDescent="0.2">
      <c r="A45" s="5">
        <v>1</v>
      </c>
      <c r="B45" s="5">
        <v>2</v>
      </c>
      <c r="C45" s="5">
        <v>3</v>
      </c>
      <c r="D45" s="5">
        <v>4</v>
      </c>
      <c r="E45" s="5">
        <v>5</v>
      </c>
      <c r="F45" s="5">
        <v>6</v>
      </c>
    </row>
    <row r="46" spans="1:6" x14ac:dyDescent="0.2">
      <c r="A46" s="61" t="s">
        <v>31</v>
      </c>
      <c r="B46" s="59" t="s">
        <v>470</v>
      </c>
      <c r="C46" s="61"/>
      <c r="D46" s="102"/>
      <c r="E46" s="13"/>
      <c r="F46" s="13">
        <v>62997.04</v>
      </c>
    </row>
    <row r="47" spans="1:6" x14ac:dyDescent="0.2">
      <c r="A47" s="61"/>
      <c r="B47" s="115" t="s">
        <v>475</v>
      </c>
      <c r="C47" s="61"/>
      <c r="D47" s="102"/>
      <c r="E47" s="13"/>
      <c r="F47" s="13">
        <v>57240.9</v>
      </c>
    </row>
    <row r="48" spans="1:6" x14ac:dyDescent="0.2">
      <c r="A48" s="174" t="s">
        <v>199</v>
      </c>
      <c r="B48" s="175"/>
      <c r="C48" s="13" t="s">
        <v>122</v>
      </c>
      <c r="D48" s="13" t="s">
        <v>122</v>
      </c>
      <c r="E48" s="13" t="s">
        <v>122</v>
      </c>
      <c r="F48" s="109">
        <f>SUM(F46:F46)</f>
        <v>62997.04</v>
      </c>
    </row>
  </sheetData>
  <mergeCells count="11">
    <mergeCell ref="A48:B48"/>
    <mergeCell ref="A32:B32"/>
    <mergeCell ref="A34:F34"/>
    <mergeCell ref="A38:B38"/>
    <mergeCell ref="A41:B41"/>
    <mergeCell ref="A43:F43"/>
    <mergeCell ref="A29:B29"/>
    <mergeCell ref="A1:F1"/>
    <mergeCell ref="A2:B2"/>
    <mergeCell ref="A4:B4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71"/>
  <sheetViews>
    <sheetView view="pageBreakPreview" topLeftCell="A25" zoomScaleSheetLayoutView="100" workbookViewId="0">
      <selection activeCell="A57" sqref="A57:AX57"/>
    </sheetView>
  </sheetViews>
  <sheetFormatPr defaultColWidth="1" defaultRowHeight="12" customHeight="1" x14ac:dyDescent="0.2"/>
  <cols>
    <col min="1" max="41" width="1" style="85"/>
    <col min="42" max="42" width="7" style="85" customWidth="1"/>
    <col min="43" max="49" width="1" style="85"/>
    <col min="50" max="50" width="7.33203125" style="85" customWidth="1"/>
    <col min="51" max="16384" width="1" style="85"/>
  </cols>
  <sheetData>
    <row r="1" spans="2:167" s="63" customFormat="1" ht="9" customHeight="1" x14ac:dyDescent="0.2">
      <c r="CS1" s="63" t="s">
        <v>370</v>
      </c>
    </row>
    <row r="2" spans="2:167" s="63" customFormat="1" ht="9" customHeight="1" x14ac:dyDescent="0.2">
      <c r="CS2" s="63" t="s">
        <v>369</v>
      </c>
    </row>
    <row r="3" spans="2:167" s="63" customFormat="1" ht="9" customHeight="1" x14ac:dyDescent="0.2">
      <c r="CS3" s="63" t="s">
        <v>368</v>
      </c>
    </row>
    <row r="4" spans="2:167" s="63" customFormat="1" ht="9" customHeight="1" x14ac:dyDescent="0.2">
      <c r="CS4" s="63" t="s">
        <v>367</v>
      </c>
    </row>
    <row r="5" spans="2:167" s="63" customFormat="1" ht="3" customHeight="1" x14ac:dyDescent="0.2"/>
    <row r="6" spans="2:167" s="64" customFormat="1" ht="9" customHeight="1" x14ac:dyDescent="0.2">
      <c r="CS6" s="64" t="s">
        <v>366</v>
      </c>
    </row>
    <row r="7" spans="2:167" s="63" customFormat="1" ht="6" customHeight="1" x14ac:dyDescent="0.2"/>
    <row r="8" spans="2:167" s="133" customFormat="1" ht="10.5" customHeight="1" x14ac:dyDescent="0.2">
      <c r="BP8" s="194" t="s">
        <v>365</v>
      </c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</row>
    <row r="9" spans="2:167" s="133" customFormat="1" ht="10.5" customHeight="1" x14ac:dyDescent="0.2">
      <c r="BP9" s="193" t="s">
        <v>478</v>
      </c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</row>
    <row r="10" spans="2:167" s="63" customFormat="1" ht="9.75" customHeight="1" x14ac:dyDescent="0.2">
      <c r="BP10" s="197" t="s">
        <v>364</v>
      </c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</row>
    <row r="11" spans="2:167" s="133" customFormat="1" ht="10.5" customHeight="1" x14ac:dyDescent="0.2"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</row>
    <row r="12" spans="2:167" s="63" customFormat="1" ht="9.75" customHeight="1" x14ac:dyDescent="0.2">
      <c r="BP12" s="196" t="s">
        <v>363</v>
      </c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</row>
    <row r="13" spans="2:167" s="133" customFormat="1" ht="10.5" customHeight="1" x14ac:dyDescent="0.2"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34"/>
      <c r="CM13" s="134"/>
      <c r="DT13" s="134"/>
      <c r="DU13" s="134"/>
      <c r="DV13" s="134"/>
      <c r="DW13" s="134"/>
      <c r="DX13" s="134"/>
      <c r="DY13" s="193" t="s">
        <v>479</v>
      </c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</row>
    <row r="14" spans="2:167" s="63" customFormat="1" ht="9.75" customHeight="1" x14ac:dyDescent="0.2">
      <c r="BP14" s="196" t="s">
        <v>62</v>
      </c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31"/>
      <c r="CM14" s="131"/>
      <c r="DY14" s="197" t="s">
        <v>314</v>
      </c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</row>
    <row r="15" spans="2:167" s="133" customFormat="1" ht="10.5" customHeight="1" x14ac:dyDescent="0.2">
      <c r="BP15" s="132" t="s">
        <v>312</v>
      </c>
      <c r="BQ15" s="192" t="s">
        <v>571</v>
      </c>
      <c r="BR15" s="192"/>
      <c r="BS15" s="192"/>
      <c r="BT15" s="192"/>
      <c r="BU15" s="192"/>
      <c r="BV15" s="199" t="s">
        <v>312</v>
      </c>
      <c r="BW15" s="199"/>
      <c r="BX15" s="192" t="s">
        <v>572</v>
      </c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215">
        <v>20</v>
      </c>
      <c r="CV15" s="215"/>
      <c r="CW15" s="215"/>
      <c r="CX15" s="215"/>
      <c r="CY15" s="198" t="s">
        <v>440</v>
      </c>
      <c r="CZ15" s="198"/>
      <c r="DA15" s="198"/>
      <c r="DB15" s="199" t="s">
        <v>311</v>
      </c>
      <c r="DC15" s="199"/>
      <c r="DD15" s="199"/>
      <c r="FK15" s="132"/>
    </row>
    <row r="16" spans="2:167" s="65" customFormat="1" ht="15" customHeight="1" x14ac:dyDescent="0.2">
      <c r="B16" s="203" t="s">
        <v>362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</row>
    <row r="17" spans="1:167" s="133" customFormat="1" ht="12" customHeight="1" thickBot="1" x14ac:dyDescent="0.25">
      <c r="A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I17" s="67" t="s">
        <v>361</v>
      </c>
      <c r="EJ17" s="207" t="s">
        <v>440</v>
      </c>
      <c r="EK17" s="207"/>
      <c r="EL17" s="207"/>
      <c r="EM17" s="207"/>
      <c r="EN17" s="68" t="s">
        <v>360</v>
      </c>
      <c r="EO17" s="68"/>
      <c r="EP17" s="68"/>
      <c r="EQ17" s="68"/>
      <c r="EZ17" s="204" t="s">
        <v>359</v>
      </c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6"/>
    </row>
    <row r="18" spans="1:167" s="133" customFormat="1" ht="12" customHeight="1" x14ac:dyDescent="0.2">
      <c r="EB18" s="68"/>
      <c r="EC18" s="68"/>
      <c r="ED18" s="68"/>
      <c r="EE18" s="68"/>
      <c r="EF18" s="69"/>
      <c r="EG18" s="69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1"/>
      <c r="ES18" s="71"/>
      <c r="ET18" s="71"/>
      <c r="EU18" s="71"/>
      <c r="EW18" s="70"/>
      <c r="EX18" s="71" t="s">
        <v>358</v>
      </c>
      <c r="EZ18" s="189" t="s">
        <v>357</v>
      </c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1"/>
    </row>
    <row r="19" spans="1:167" s="133" customFormat="1" ht="10.5" customHeight="1" x14ac:dyDescent="0.2">
      <c r="AQ19" s="132" t="s">
        <v>356</v>
      </c>
      <c r="AR19" s="192" t="s">
        <v>571</v>
      </c>
      <c r="AS19" s="192"/>
      <c r="AT19" s="192"/>
      <c r="AU19" s="192"/>
      <c r="AV19" s="192"/>
      <c r="AW19" s="199" t="s">
        <v>312</v>
      </c>
      <c r="AX19" s="199"/>
      <c r="AY19" s="192" t="s">
        <v>572</v>
      </c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215">
        <v>20</v>
      </c>
      <c r="BW19" s="215"/>
      <c r="BX19" s="215"/>
      <c r="BY19" s="215"/>
      <c r="BZ19" s="198" t="s">
        <v>440</v>
      </c>
      <c r="CA19" s="198"/>
      <c r="CB19" s="198"/>
      <c r="CC19" s="199" t="s">
        <v>311</v>
      </c>
      <c r="CD19" s="199"/>
      <c r="CE19" s="199"/>
      <c r="ER19" s="132"/>
      <c r="ES19" s="132"/>
      <c r="ET19" s="132"/>
      <c r="EU19" s="132"/>
      <c r="EX19" s="132" t="s">
        <v>355</v>
      </c>
      <c r="EZ19" s="200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2"/>
    </row>
    <row r="20" spans="1:167" s="133" customFormat="1" ht="10.5" customHeight="1" x14ac:dyDescent="0.2">
      <c r="A20" s="133" t="s">
        <v>354</v>
      </c>
      <c r="AO20" s="214" t="s">
        <v>531</v>
      </c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R20" s="132"/>
      <c r="ES20" s="132"/>
      <c r="ET20" s="132"/>
      <c r="EU20" s="132"/>
      <c r="EX20" s="132"/>
      <c r="EZ20" s="209" t="s">
        <v>530</v>
      </c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1"/>
    </row>
    <row r="21" spans="1:167" s="133" customFormat="1" ht="10.5" customHeight="1" x14ac:dyDescent="0.2">
      <c r="A21" s="133" t="s">
        <v>353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R21" s="132"/>
      <c r="ES21" s="132"/>
      <c r="ET21" s="132"/>
      <c r="EU21" s="132"/>
      <c r="EX21" s="132" t="s">
        <v>344</v>
      </c>
      <c r="EZ21" s="21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213"/>
    </row>
    <row r="22" spans="1:167" s="133" customFormat="1" ht="3" customHeight="1" thickBot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R22" s="132"/>
      <c r="ES22" s="132"/>
      <c r="ET22" s="132"/>
      <c r="EU22" s="132"/>
      <c r="EX22" s="132"/>
      <c r="EZ22" s="209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1"/>
    </row>
    <row r="23" spans="1:167" s="133" customFormat="1" ht="10.5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N23" s="72"/>
      <c r="AO23" s="73" t="s">
        <v>352</v>
      </c>
      <c r="AP23" s="72"/>
      <c r="AQ23" s="72"/>
      <c r="AR23" s="72"/>
      <c r="AY23" s="223" t="s">
        <v>529</v>
      </c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5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R23" s="132"/>
      <c r="ES23" s="132"/>
      <c r="ET23" s="132"/>
      <c r="EU23" s="132"/>
      <c r="EX23" s="132" t="s">
        <v>351</v>
      </c>
      <c r="EZ23" s="217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9"/>
    </row>
    <row r="24" spans="1:167" s="133" customFormat="1" ht="3" customHeight="1" thickBot="1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Y24" s="226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8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R24" s="132"/>
      <c r="ES24" s="132"/>
      <c r="ET24" s="132"/>
      <c r="EU24" s="132"/>
      <c r="EX24" s="132"/>
      <c r="EZ24" s="21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213"/>
    </row>
    <row r="25" spans="1:167" s="133" customFormat="1" ht="10.5" customHeight="1" x14ac:dyDescent="0.2">
      <c r="A25" s="133" t="s">
        <v>350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O25" s="208" t="s">
        <v>480</v>
      </c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R25" s="132"/>
      <c r="ES25" s="132"/>
      <c r="ET25" s="132"/>
      <c r="EU25" s="132"/>
      <c r="EX25" s="71" t="s">
        <v>349</v>
      </c>
      <c r="EZ25" s="200" t="s">
        <v>481</v>
      </c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2"/>
    </row>
    <row r="26" spans="1:167" s="133" customFormat="1" ht="10.5" customHeight="1" x14ac:dyDescent="0.2">
      <c r="A26" s="133" t="s">
        <v>346</v>
      </c>
      <c r="AO26" s="216" t="s">
        <v>558</v>
      </c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R26" s="132"/>
      <c r="ES26" s="132"/>
      <c r="ET26" s="132"/>
      <c r="EU26" s="132"/>
      <c r="EX26" s="132"/>
      <c r="EZ26" s="209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1"/>
    </row>
    <row r="27" spans="1:167" s="133" customFormat="1" ht="10.5" customHeight="1" x14ac:dyDescent="0.2">
      <c r="A27" s="133" t="s">
        <v>348</v>
      </c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R27" s="132"/>
      <c r="ES27" s="132"/>
      <c r="ET27" s="132"/>
      <c r="EU27" s="132"/>
      <c r="EX27" s="132" t="s">
        <v>347</v>
      </c>
      <c r="EZ27" s="220" t="s">
        <v>482</v>
      </c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2"/>
    </row>
    <row r="28" spans="1:167" s="133" customFormat="1" ht="10.5" customHeight="1" x14ac:dyDescent="0.2">
      <c r="A28" s="133" t="s">
        <v>346</v>
      </c>
      <c r="AO28" s="216" t="s">
        <v>558</v>
      </c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N28" s="70"/>
      <c r="EO28" s="70"/>
      <c r="EP28" s="70"/>
      <c r="EQ28" s="70"/>
      <c r="ER28" s="71"/>
      <c r="ES28" s="71"/>
      <c r="ET28" s="71"/>
      <c r="EU28" s="71"/>
      <c r="EW28" s="70"/>
      <c r="EZ28" s="209" t="s">
        <v>483</v>
      </c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1"/>
    </row>
    <row r="29" spans="1:167" s="133" customFormat="1" ht="10.5" customHeight="1" x14ac:dyDescent="0.2">
      <c r="A29" s="133" t="s">
        <v>345</v>
      </c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N29" s="70"/>
      <c r="EO29" s="70"/>
      <c r="EP29" s="70"/>
      <c r="EQ29" s="70"/>
      <c r="ER29" s="71"/>
      <c r="ES29" s="71"/>
      <c r="ET29" s="71"/>
      <c r="EU29" s="71"/>
      <c r="EW29" s="70"/>
      <c r="EX29" s="132" t="s">
        <v>344</v>
      </c>
      <c r="EZ29" s="21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213"/>
    </row>
    <row r="30" spans="1:167" s="133" customFormat="1" ht="10.5" customHeight="1" x14ac:dyDescent="0.2">
      <c r="A30" s="133" t="s">
        <v>343</v>
      </c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70"/>
      <c r="EK30" s="70"/>
      <c r="EL30" s="70"/>
      <c r="EM30" s="70"/>
      <c r="EN30" s="70"/>
      <c r="EO30" s="70"/>
      <c r="EP30" s="70"/>
      <c r="EQ30" s="70"/>
      <c r="ER30" s="71"/>
      <c r="ES30" s="71"/>
      <c r="ET30" s="71"/>
      <c r="EU30" s="71"/>
      <c r="EW30" s="70"/>
      <c r="EX30" s="132" t="s">
        <v>342</v>
      </c>
      <c r="EZ30" s="220" t="s">
        <v>10</v>
      </c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2"/>
    </row>
    <row r="31" spans="1:167" s="133" customFormat="1" ht="10.5" customHeight="1" thickBot="1" x14ac:dyDescent="0.25"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70"/>
      <c r="EK31" s="70"/>
      <c r="EL31" s="70"/>
      <c r="EM31" s="70"/>
      <c r="EN31" s="70"/>
      <c r="EO31" s="70"/>
      <c r="EP31" s="70"/>
      <c r="EQ31" s="70"/>
      <c r="ER31" s="71"/>
      <c r="ES31" s="71"/>
      <c r="ET31" s="71"/>
      <c r="EU31" s="71"/>
      <c r="EW31" s="70"/>
      <c r="EX31" s="132" t="s">
        <v>341</v>
      </c>
      <c r="EZ31" s="250" t="s">
        <v>484</v>
      </c>
      <c r="FA31" s="251"/>
      <c r="FB31" s="251"/>
      <c r="FC31" s="251"/>
      <c r="FD31" s="251"/>
      <c r="FE31" s="251"/>
      <c r="FF31" s="251"/>
      <c r="FG31" s="251"/>
      <c r="FH31" s="251"/>
      <c r="FI31" s="251"/>
      <c r="FJ31" s="251"/>
      <c r="FK31" s="252"/>
    </row>
    <row r="32" spans="1:167" s="63" customFormat="1" ht="10.5" customHeight="1" thickBot="1" x14ac:dyDescent="0.25">
      <c r="L32" s="196" t="s">
        <v>340</v>
      </c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74"/>
      <c r="EK32" s="74"/>
      <c r="EL32" s="74"/>
      <c r="EM32" s="74"/>
      <c r="EN32" s="74"/>
      <c r="EO32" s="74"/>
      <c r="EP32" s="74"/>
      <c r="EQ32" s="74"/>
      <c r="ER32" s="75"/>
      <c r="ES32" s="75"/>
      <c r="ET32" s="75"/>
      <c r="EU32" s="75"/>
      <c r="EW32" s="74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</row>
    <row r="33" spans="1:167" s="133" customFormat="1" thickBot="1" x14ac:dyDescent="0.25">
      <c r="AX33" s="77"/>
      <c r="AY33" s="77"/>
      <c r="AZ33" s="77"/>
      <c r="BA33" s="77"/>
      <c r="BB33" s="77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CB33" s="130"/>
      <c r="CC33" s="130"/>
      <c r="CD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I33" s="130"/>
      <c r="EL33" s="71" t="s">
        <v>59</v>
      </c>
      <c r="EN33" s="247">
        <v>0</v>
      </c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9"/>
    </row>
    <row r="34" spans="1:167" s="133" customFormat="1" ht="5.0999999999999996" customHeight="1" x14ac:dyDescent="0.2">
      <c r="A34" s="72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70"/>
      <c r="EK34" s="70"/>
      <c r="EL34" s="70"/>
      <c r="EM34" s="70"/>
      <c r="EN34" s="70"/>
      <c r="EO34" s="70"/>
      <c r="EP34" s="70"/>
      <c r="EQ34" s="70"/>
      <c r="ER34" s="71"/>
      <c r="ES34" s="71"/>
      <c r="ET34" s="71"/>
      <c r="EU34" s="71"/>
      <c r="EW34" s="70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</row>
    <row r="35" spans="1:167" s="133" customFormat="1" ht="10.5" customHeight="1" x14ac:dyDescent="0.2">
      <c r="A35" s="273" t="s">
        <v>339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0" t="s">
        <v>338</v>
      </c>
      <c r="AF35" s="231"/>
      <c r="AG35" s="231"/>
      <c r="AH35" s="231"/>
      <c r="AI35" s="231"/>
      <c r="AJ35" s="231"/>
      <c r="AK35" s="231"/>
      <c r="AL35" s="231"/>
      <c r="AM35" s="231"/>
      <c r="AN35" s="231"/>
      <c r="AO35" s="259" t="s">
        <v>337</v>
      </c>
      <c r="AP35" s="260"/>
      <c r="AQ35" s="260"/>
      <c r="AR35" s="260"/>
      <c r="AS35" s="260"/>
      <c r="AT35" s="260"/>
      <c r="AU35" s="260"/>
      <c r="AV35" s="260"/>
      <c r="AW35" s="260"/>
      <c r="AX35" s="260"/>
      <c r="AY35" s="230" t="s">
        <v>336</v>
      </c>
      <c r="AZ35" s="231"/>
      <c r="BA35" s="231"/>
      <c r="BB35" s="231"/>
      <c r="BC35" s="231"/>
      <c r="BD35" s="231"/>
      <c r="BE35" s="231"/>
      <c r="BF35" s="231"/>
      <c r="BG35" s="231"/>
      <c r="BH35" s="231"/>
      <c r="BI35" s="244" t="s">
        <v>335</v>
      </c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6"/>
      <c r="CN35" s="264" t="s">
        <v>334</v>
      </c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  <c r="DN35" s="265"/>
      <c r="DO35" s="266"/>
      <c r="DP35" s="232" t="s">
        <v>333</v>
      </c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/>
      <c r="EH35" s="233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3"/>
      <c r="FF35" s="233"/>
      <c r="FG35" s="233"/>
      <c r="FH35" s="233"/>
      <c r="FI35" s="233"/>
      <c r="FJ35" s="233"/>
      <c r="FK35" s="233"/>
    </row>
    <row r="36" spans="1:167" s="133" customFormat="1" ht="10.5" customHeight="1" x14ac:dyDescent="0.2">
      <c r="A36" s="273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0"/>
      <c r="AF36" s="231"/>
      <c r="AG36" s="231"/>
      <c r="AH36" s="231"/>
      <c r="AI36" s="231"/>
      <c r="AJ36" s="231"/>
      <c r="AK36" s="231"/>
      <c r="AL36" s="231"/>
      <c r="AM36" s="231"/>
      <c r="AN36" s="231"/>
      <c r="AO36" s="259"/>
      <c r="AP36" s="260"/>
      <c r="AQ36" s="260"/>
      <c r="AR36" s="260"/>
      <c r="AS36" s="260"/>
      <c r="AT36" s="260"/>
      <c r="AU36" s="260"/>
      <c r="AV36" s="260"/>
      <c r="AW36" s="260"/>
      <c r="AX36" s="260"/>
      <c r="AY36" s="230"/>
      <c r="AZ36" s="231"/>
      <c r="BA36" s="231"/>
      <c r="BB36" s="231"/>
      <c r="BC36" s="231"/>
      <c r="BD36" s="231"/>
      <c r="BE36" s="231"/>
      <c r="BF36" s="231"/>
      <c r="BG36" s="231"/>
      <c r="BH36" s="231"/>
      <c r="BI36" s="242" t="s">
        <v>332</v>
      </c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243"/>
      <c r="CN36" s="267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  <c r="DG36" s="268"/>
      <c r="DH36" s="268"/>
      <c r="DI36" s="268"/>
      <c r="DJ36" s="268"/>
      <c r="DK36" s="268"/>
      <c r="DL36" s="268"/>
      <c r="DM36" s="268"/>
      <c r="DN36" s="268"/>
      <c r="DO36" s="269"/>
      <c r="DP36" s="234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</row>
    <row r="37" spans="1:167" s="81" customFormat="1" ht="10.5" customHeight="1" x14ac:dyDescent="0.2">
      <c r="A37" s="27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79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2" t="s">
        <v>331</v>
      </c>
      <c r="CB37" s="198" t="s">
        <v>440</v>
      </c>
      <c r="CC37" s="198"/>
      <c r="CD37" s="198"/>
      <c r="CE37" s="133" t="s">
        <v>311</v>
      </c>
      <c r="CF37" s="133"/>
      <c r="CG37" s="133"/>
      <c r="CH37" s="133"/>
      <c r="CI37" s="133"/>
      <c r="CJ37" s="133"/>
      <c r="CK37" s="133"/>
      <c r="CL37" s="133"/>
      <c r="CM37" s="80"/>
      <c r="CN37" s="267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8"/>
      <c r="DN37" s="268"/>
      <c r="DO37" s="269"/>
      <c r="DP37" s="234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</row>
    <row r="38" spans="1:167" s="81" customFormat="1" ht="3" customHeight="1" x14ac:dyDescent="0.2">
      <c r="A38" s="273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82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4"/>
      <c r="CN38" s="270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2"/>
      <c r="DP38" s="236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</row>
    <row r="39" spans="1:167" s="81" customFormat="1" ht="30.75" customHeight="1" x14ac:dyDescent="0.2">
      <c r="A39" s="273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8" t="s">
        <v>330</v>
      </c>
      <c r="BJ39" s="238"/>
      <c r="BK39" s="238"/>
      <c r="BL39" s="238"/>
      <c r="BM39" s="238"/>
      <c r="BN39" s="238"/>
      <c r="BO39" s="238"/>
      <c r="BP39" s="238"/>
      <c r="BQ39" s="238"/>
      <c r="BR39" s="238"/>
      <c r="BS39" s="238" t="s">
        <v>329</v>
      </c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9" t="s">
        <v>330</v>
      </c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1"/>
      <c r="DB39" s="239" t="s">
        <v>329</v>
      </c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  <c r="DN39" s="240"/>
      <c r="DO39" s="241"/>
      <c r="DP39" s="238" t="s">
        <v>328</v>
      </c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 t="s">
        <v>327</v>
      </c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9"/>
    </row>
    <row r="40" spans="1:167" s="133" customFormat="1" ht="17.25" customHeight="1" thickBot="1" x14ac:dyDescent="0.25">
      <c r="A40" s="241">
        <v>1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61">
        <v>2</v>
      </c>
      <c r="AF40" s="261"/>
      <c r="AG40" s="261"/>
      <c r="AH40" s="261"/>
      <c r="AI40" s="261"/>
      <c r="AJ40" s="261"/>
      <c r="AK40" s="261"/>
      <c r="AL40" s="261"/>
      <c r="AM40" s="261"/>
      <c r="AN40" s="261"/>
      <c r="AO40" s="261">
        <v>3</v>
      </c>
      <c r="AP40" s="261"/>
      <c r="AQ40" s="261"/>
      <c r="AR40" s="261"/>
      <c r="AS40" s="261"/>
      <c r="AT40" s="261"/>
      <c r="AU40" s="261"/>
      <c r="AV40" s="261"/>
      <c r="AW40" s="261"/>
      <c r="AX40" s="261"/>
      <c r="AY40" s="261">
        <v>4</v>
      </c>
      <c r="AZ40" s="261"/>
      <c r="BA40" s="261"/>
      <c r="BB40" s="261"/>
      <c r="BC40" s="261"/>
      <c r="BD40" s="261"/>
      <c r="BE40" s="261"/>
      <c r="BF40" s="261"/>
      <c r="BG40" s="261"/>
      <c r="BH40" s="261"/>
      <c r="BI40" s="229">
        <v>5</v>
      </c>
      <c r="BJ40" s="229"/>
      <c r="BK40" s="229"/>
      <c r="BL40" s="229"/>
      <c r="BM40" s="229"/>
      <c r="BN40" s="229"/>
      <c r="BO40" s="229"/>
      <c r="BP40" s="229"/>
      <c r="BQ40" s="229"/>
      <c r="BR40" s="229"/>
      <c r="BS40" s="261">
        <v>6</v>
      </c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29">
        <v>7</v>
      </c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>
        <v>8</v>
      </c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>
        <v>9</v>
      </c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>
        <v>10</v>
      </c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29"/>
      <c r="FH40" s="229"/>
      <c r="FI40" s="229"/>
      <c r="FJ40" s="229"/>
      <c r="FK40" s="253"/>
    </row>
    <row r="41" spans="1:167" s="133" customFormat="1" ht="44.25" hidden="1" customHeight="1" x14ac:dyDescent="0.2">
      <c r="A41" s="254" t="s">
        <v>485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6"/>
      <c r="AE41" s="257" t="s">
        <v>486</v>
      </c>
      <c r="AF41" s="258"/>
      <c r="AG41" s="258"/>
      <c r="AH41" s="258"/>
      <c r="AI41" s="258"/>
      <c r="AJ41" s="258"/>
      <c r="AK41" s="258"/>
      <c r="AL41" s="258"/>
      <c r="AM41" s="258"/>
      <c r="AN41" s="258"/>
      <c r="AO41" s="258" t="s">
        <v>487</v>
      </c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 t="s">
        <v>488</v>
      </c>
      <c r="BJ41" s="258"/>
      <c r="BK41" s="258"/>
      <c r="BL41" s="258"/>
      <c r="BM41" s="258"/>
      <c r="BN41" s="258"/>
      <c r="BO41" s="258"/>
      <c r="BP41" s="258"/>
      <c r="BQ41" s="258"/>
      <c r="BR41" s="258"/>
      <c r="BS41" s="262">
        <v>0</v>
      </c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58" t="s">
        <v>488</v>
      </c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62">
        <v>0</v>
      </c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3"/>
    </row>
    <row r="42" spans="1:167" s="133" customFormat="1" ht="47.25" hidden="1" customHeight="1" x14ac:dyDescent="0.2">
      <c r="A42" s="254" t="s">
        <v>489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6"/>
      <c r="AE42" s="257" t="s">
        <v>490</v>
      </c>
      <c r="AF42" s="258"/>
      <c r="AG42" s="258"/>
      <c r="AH42" s="258"/>
      <c r="AI42" s="258"/>
      <c r="AJ42" s="258"/>
      <c r="AK42" s="258"/>
      <c r="AL42" s="258"/>
      <c r="AM42" s="258"/>
      <c r="AN42" s="258"/>
      <c r="AO42" s="258" t="s">
        <v>491</v>
      </c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 t="s">
        <v>488</v>
      </c>
      <c r="BJ42" s="258"/>
      <c r="BK42" s="258"/>
      <c r="BL42" s="258"/>
      <c r="BM42" s="258"/>
      <c r="BN42" s="258"/>
      <c r="BO42" s="258"/>
      <c r="BP42" s="258"/>
      <c r="BQ42" s="258"/>
      <c r="BR42" s="258"/>
      <c r="BS42" s="262">
        <v>0</v>
      </c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58" t="s">
        <v>488</v>
      </c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62">
        <v>0</v>
      </c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2"/>
      <c r="FG42" s="262"/>
      <c r="FH42" s="262"/>
      <c r="FI42" s="262"/>
      <c r="FJ42" s="262"/>
      <c r="FK42" s="263"/>
    </row>
    <row r="43" spans="1:167" s="133" customFormat="1" ht="23.25" hidden="1" customHeight="1" x14ac:dyDescent="0.2">
      <c r="A43" s="254" t="s">
        <v>492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6"/>
      <c r="AE43" s="257" t="s">
        <v>493</v>
      </c>
      <c r="AF43" s="258"/>
      <c r="AG43" s="258"/>
      <c r="AH43" s="258"/>
      <c r="AI43" s="258"/>
      <c r="AJ43" s="258"/>
      <c r="AK43" s="258"/>
      <c r="AL43" s="258"/>
      <c r="AM43" s="258"/>
      <c r="AN43" s="258"/>
      <c r="AO43" s="258" t="s">
        <v>494</v>
      </c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 t="s">
        <v>488</v>
      </c>
      <c r="BJ43" s="258"/>
      <c r="BK43" s="258"/>
      <c r="BL43" s="258"/>
      <c r="BM43" s="258"/>
      <c r="BN43" s="258"/>
      <c r="BO43" s="258"/>
      <c r="BP43" s="258"/>
      <c r="BQ43" s="258"/>
      <c r="BR43" s="258"/>
      <c r="BS43" s="262">
        <v>0</v>
      </c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58" t="s">
        <v>488</v>
      </c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62">
        <v>0</v>
      </c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2"/>
      <c r="FB43" s="262"/>
      <c r="FC43" s="262"/>
      <c r="FD43" s="262"/>
      <c r="FE43" s="262"/>
      <c r="FF43" s="262"/>
      <c r="FG43" s="262"/>
      <c r="FH43" s="262"/>
      <c r="FI43" s="262"/>
      <c r="FJ43" s="262"/>
      <c r="FK43" s="263"/>
    </row>
    <row r="44" spans="1:167" s="133" customFormat="1" ht="22.5" hidden="1" customHeight="1" x14ac:dyDescent="0.2">
      <c r="A44" s="254" t="s">
        <v>492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6"/>
      <c r="AE44" s="257" t="s">
        <v>493</v>
      </c>
      <c r="AF44" s="258"/>
      <c r="AG44" s="258"/>
      <c r="AH44" s="258"/>
      <c r="AI44" s="258"/>
      <c r="AJ44" s="258"/>
      <c r="AK44" s="258"/>
      <c r="AL44" s="258"/>
      <c r="AM44" s="258"/>
      <c r="AN44" s="258"/>
      <c r="AO44" s="258" t="s">
        <v>495</v>
      </c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 t="s">
        <v>488</v>
      </c>
      <c r="BJ44" s="258"/>
      <c r="BK44" s="258"/>
      <c r="BL44" s="258"/>
      <c r="BM44" s="258"/>
      <c r="BN44" s="258"/>
      <c r="BO44" s="258"/>
      <c r="BP44" s="258"/>
      <c r="BQ44" s="258"/>
      <c r="BR44" s="258"/>
      <c r="BS44" s="262">
        <v>0</v>
      </c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58" t="s">
        <v>488</v>
      </c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62">
        <v>0</v>
      </c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/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  <c r="FE44" s="262"/>
      <c r="FF44" s="262"/>
      <c r="FG44" s="262"/>
      <c r="FH44" s="262"/>
      <c r="FI44" s="262"/>
      <c r="FJ44" s="262"/>
      <c r="FK44" s="263"/>
    </row>
    <row r="45" spans="1:167" s="133" customFormat="1" ht="34.5" hidden="1" customHeight="1" x14ac:dyDescent="0.2">
      <c r="A45" s="254" t="s">
        <v>496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  <c r="AE45" s="257" t="s">
        <v>497</v>
      </c>
      <c r="AF45" s="258"/>
      <c r="AG45" s="258"/>
      <c r="AH45" s="258"/>
      <c r="AI45" s="258"/>
      <c r="AJ45" s="258"/>
      <c r="AK45" s="258"/>
      <c r="AL45" s="258"/>
      <c r="AM45" s="258"/>
      <c r="AN45" s="258"/>
      <c r="AO45" s="258" t="s">
        <v>498</v>
      </c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 t="s">
        <v>488</v>
      </c>
      <c r="BJ45" s="258"/>
      <c r="BK45" s="258"/>
      <c r="BL45" s="258"/>
      <c r="BM45" s="258"/>
      <c r="BN45" s="258"/>
      <c r="BO45" s="258"/>
      <c r="BP45" s="258"/>
      <c r="BQ45" s="258"/>
      <c r="BR45" s="258"/>
      <c r="BS45" s="262">
        <v>0</v>
      </c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58" t="s">
        <v>488</v>
      </c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62">
        <v>0</v>
      </c>
      <c r="DC45" s="262"/>
      <c r="DD45" s="262"/>
      <c r="DE45" s="262"/>
      <c r="DF45" s="262"/>
      <c r="DG45" s="262"/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2"/>
      <c r="DT45" s="262"/>
      <c r="DU45" s="262"/>
      <c r="DV45" s="262"/>
      <c r="DW45" s="262"/>
      <c r="DX45" s="262"/>
      <c r="DY45" s="262"/>
      <c r="DZ45" s="262"/>
      <c r="EA45" s="262"/>
      <c r="EB45" s="262"/>
      <c r="EC45" s="262"/>
      <c r="ED45" s="262"/>
      <c r="EE45" s="262"/>
      <c r="EF45" s="262"/>
      <c r="EG45" s="262"/>
      <c r="EH45" s="262"/>
      <c r="EI45" s="262"/>
      <c r="EJ45" s="262"/>
      <c r="EK45" s="262"/>
      <c r="EL45" s="262"/>
      <c r="EM45" s="262"/>
      <c r="EN45" s="262"/>
      <c r="EO45" s="262"/>
      <c r="EP45" s="262"/>
      <c r="EQ45" s="262"/>
      <c r="ER45" s="262"/>
      <c r="ES45" s="262"/>
      <c r="ET45" s="262"/>
      <c r="EU45" s="262"/>
      <c r="EV45" s="262"/>
      <c r="EW45" s="262"/>
      <c r="EX45" s="262"/>
      <c r="EY45" s="262"/>
      <c r="EZ45" s="262"/>
      <c r="FA45" s="262"/>
      <c r="FB45" s="262"/>
      <c r="FC45" s="262"/>
      <c r="FD45" s="262"/>
      <c r="FE45" s="262"/>
      <c r="FF45" s="262"/>
      <c r="FG45" s="262"/>
      <c r="FH45" s="262"/>
      <c r="FI45" s="262"/>
      <c r="FJ45" s="262"/>
      <c r="FK45" s="263"/>
    </row>
    <row r="46" spans="1:167" s="133" customFormat="1" ht="22.5" hidden="1" customHeight="1" x14ac:dyDescent="0.2">
      <c r="A46" s="254" t="s">
        <v>499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6"/>
      <c r="AE46" s="257" t="s">
        <v>500</v>
      </c>
      <c r="AF46" s="258"/>
      <c r="AG46" s="258"/>
      <c r="AH46" s="258"/>
      <c r="AI46" s="258"/>
      <c r="AJ46" s="258"/>
      <c r="AK46" s="258"/>
      <c r="AL46" s="258"/>
      <c r="AM46" s="258"/>
      <c r="AN46" s="258"/>
      <c r="AO46" s="258" t="s">
        <v>501</v>
      </c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 t="s">
        <v>488</v>
      </c>
      <c r="BJ46" s="258"/>
      <c r="BK46" s="258"/>
      <c r="BL46" s="258"/>
      <c r="BM46" s="258"/>
      <c r="BN46" s="258"/>
      <c r="BO46" s="258"/>
      <c r="BP46" s="258"/>
      <c r="BQ46" s="258"/>
      <c r="BR46" s="258"/>
      <c r="BS46" s="262">
        <v>0</v>
      </c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58" t="s">
        <v>488</v>
      </c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62">
        <v>0</v>
      </c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262"/>
      <c r="DR46" s="262"/>
      <c r="DS46" s="262"/>
      <c r="DT46" s="262"/>
      <c r="DU46" s="262"/>
      <c r="DV46" s="262"/>
      <c r="DW46" s="262"/>
      <c r="DX46" s="262"/>
      <c r="DY46" s="262"/>
      <c r="DZ46" s="262"/>
      <c r="EA46" s="262"/>
      <c r="EB46" s="262"/>
      <c r="EC46" s="262"/>
      <c r="ED46" s="262"/>
      <c r="EE46" s="262"/>
      <c r="EF46" s="262"/>
      <c r="EG46" s="262"/>
      <c r="EH46" s="262"/>
      <c r="EI46" s="262"/>
      <c r="EJ46" s="262"/>
      <c r="EK46" s="262"/>
      <c r="EL46" s="262"/>
      <c r="EM46" s="262"/>
      <c r="EN46" s="262"/>
      <c r="EO46" s="262"/>
      <c r="EP46" s="262"/>
      <c r="EQ46" s="262"/>
      <c r="ER46" s="262"/>
      <c r="ES46" s="262"/>
      <c r="ET46" s="262"/>
      <c r="EU46" s="262"/>
      <c r="EV46" s="262"/>
      <c r="EW46" s="262"/>
      <c r="EX46" s="262"/>
      <c r="EY46" s="262"/>
      <c r="EZ46" s="262"/>
      <c r="FA46" s="262"/>
      <c r="FB46" s="262"/>
      <c r="FC46" s="262"/>
      <c r="FD46" s="262"/>
      <c r="FE46" s="262"/>
      <c r="FF46" s="262"/>
      <c r="FG46" s="262"/>
      <c r="FH46" s="262"/>
      <c r="FI46" s="262"/>
      <c r="FJ46" s="262"/>
      <c r="FK46" s="263"/>
    </row>
    <row r="47" spans="1:167" s="133" customFormat="1" ht="22.5" hidden="1" customHeight="1" x14ac:dyDescent="0.2">
      <c r="A47" s="254" t="s">
        <v>502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6"/>
      <c r="AE47" s="257" t="s">
        <v>503</v>
      </c>
      <c r="AF47" s="258"/>
      <c r="AG47" s="258"/>
      <c r="AH47" s="258"/>
      <c r="AI47" s="258"/>
      <c r="AJ47" s="258"/>
      <c r="AK47" s="258"/>
      <c r="AL47" s="258"/>
      <c r="AM47" s="258"/>
      <c r="AN47" s="258"/>
      <c r="AO47" s="258" t="s">
        <v>504</v>
      </c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 t="s">
        <v>488</v>
      </c>
      <c r="BJ47" s="258"/>
      <c r="BK47" s="258"/>
      <c r="BL47" s="258"/>
      <c r="BM47" s="258"/>
      <c r="BN47" s="258"/>
      <c r="BO47" s="258"/>
      <c r="BP47" s="258"/>
      <c r="BQ47" s="258"/>
      <c r="BR47" s="258"/>
      <c r="BS47" s="262">
        <v>0</v>
      </c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58" t="s">
        <v>488</v>
      </c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62">
        <v>0</v>
      </c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  <c r="DS47" s="262"/>
      <c r="DT47" s="262"/>
      <c r="DU47" s="262"/>
      <c r="DV47" s="262"/>
      <c r="DW47" s="262"/>
      <c r="DX47" s="262"/>
      <c r="DY47" s="262"/>
      <c r="DZ47" s="262"/>
      <c r="EA47" s="262"/>
      <c r="EB47" s="262"/>
      <c r="EC47" s="262"/>
      <c r="ED47" s="262"/>
      <c r="EE47" s="262"/>
      <c r="EF47" s="262"/>
      <c r="EG47" s="262"/>
      <c r="EH47" s="262"/>
      <c r="EI47" s="262"/>
      <c r="EJ47" s="262"/>
      <c r="EK47" s="262"/>
      <c r="EL47" s="262"/>
      <c r="EM47" s="262"/>
      <c r="EN47" s="262"/>
      <c r="EO47" s="262"/>
      <c r="EP47" s="262"/>
      <c r="EQ47" s="262"/>
      <c r="ER47" s="262"/>
      <c r="ES47" s="262"/>
      <c r="ET47" s="262"/>
      <c r="EU47" s="262"/>
      <c r="EV47" s="262"/>
      <c r="EW47" s="262"/>
      <c r="EX47" s="262"/>
      <c r="EY47" s="262"/>
      <c r="EZ47" s="262"/>
      <c r="FA47" s="262"/>
      <c r="FB47" s="262"/>
      <c r="FC47" s="262"/>
      <c r="FD47" s="262"/>
      <c r="FE47" s="262"/>
      <c r="FF47" s="262"/>
      <c r="FG47" s="262"/>
      <c r="FH47" s="262"/>
      <c r="FI47" s="262"/>
      <c r="FJ47" s="262"/>
      <c r="FK47" s="263"/>
    </row>
    <row r="48" spans="1:167" s="133" customFormat="1" ht="48.75" hidden="1" customHeight="1" x14ac:dyDescent="0.2">
      <c r="A48" s="254" t="s">
        <v>505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6"/>
      <c r="AE48" s="257" t="s">
        <v>506</v>
      </c>
      <c r="AF48" s="258"/>
      <c r="AG48" s="258"/>
      <c r="AH48" s="258"/>
      <c r="AI48" s="258"/>
      <c r="AJ48" s="258"/>
      <c r="AK48" s="258"/>
      <c r="AL48" s="258"/>
      <c r="AM48" s="258"/>
      <c r="AN48" s="258"/>
      <c r="AO48" s="258" t="s">
        <v>507</v>
      </c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 t="s">
        <v>488</v>
      </c>
      <c r="BJ48" s="258"/>
      <c r="BK48" s="258"/>
      <c r="BL48" s="258"/>
      <c r="BM48" s="258"/>
      <c r="BN48" s="258"/>
      <c r="BO48" s="258"/>
      <c r="BP48" s="258"/>
      <c r="BQ48" s="258"/>
      <c r="BR48" s="258"/>
      <c r="BS48" s="262">
        <v>0</v>
      </c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58" t="s">
        <v>488</v>
      </c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62">
        <v>0</v>
      </c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2"/>
      <c r="DV48" s="262"/>
      <c r="DW48" s="262"/>
      <c r="DX48" s="262"/>
      <c r="DY48" s="262"/>
      <c r="DZ48" s="262"/>
      <c r="EA48" s="262"/>
      <c r="EB48" s="262"/>
      <c r="EC48" s="262"/>
      <c r="ED48" s="262"/>
      <c r="EE48" s="262"/>
      <c r="EF48" s="262"/>
      <c r="EG48" s="262"/>
      <c r="EH48" s="262"/>
      <c r="EI48" s="262"/>
      <c r="EJ48" s="262"/>
      <c r="EK48" s="262"/>
      <c r="EL48" s="262"/>
      <c r="EM48" s="262"/>
      <c r="EN48" s="262"/>
      <c r="EO48" s="262"/>
      <c r="EP48" s="262"/>
      <c r="EQ48" s="262"/>
      <c r="ER48" s="262"/>
      <c r="ES48" s="262"/>
      <c r="ET48" s="262"/>
      <c r="EU48" s="262"/>
      <c r="EV48" s="262"/>
      <c r="EW48" s="262"/>
      <c r="EX48" s="262"/>
      <c r="EY48" s="262"/>
      <c r="EZ48" s="262"/>
      <c r="FA48" s="262"/>
      <c r="FB48" s="262"/>
      <c r="FC48" s="262"/>
      <c r="FD48" s="262"/>
      <c r="FE48" s="262"/>
      <c r="FF48" s="262"/>
      <c r="FG48" s="262"/>
      <c r="FH48" s="262"/>
      <c r="FI48" s="262"/>
      <c r="FJ48" s="262"/>
      <c r="FK48" s="263"/>
    </row>
    <row r="49" spans="1:167" s="133" customFormat="1" ht="33.75" hidden="1" customHeight="1" x14ac:dyDescent="0.2">
      <c r="A49" s="254" t="s">
        <v>508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6"/>
      <c r="AE49" s="257" t="s">
        <v>509</v>
      </c>
      <c r="AF49" s="258"/>
      <c r="AG49" s="258"/>
      <c r="AH49" s="258"/>
      <c r="AI49" s="258"/>
      <c r="AJ49" s="258"/>
      <c r="AK49" s="258"/>
      <c r="AL49" s="258"/>
      <c r="AM49" s="258"/>
      <c r="AN49" s="258"/>
      <c r="AO49" s="258" t="s">
        <v>510</v>
      </c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 t="s">
        <v>488</v>
      </c>
      <c r="BJ49" s="258"/>
      <c r="BK49" s="258"/>
      <c r="BL49" s="258"/>
      <c r="BM49" s="258"/>
      <c r="BN49" s="258"/>
      <c r="BO49" s="258"/>
      <c r="BP49" s="258"/>
      <c r="BQ49" s="258"/>
      <c r="BR49" s="258"/>
      <c r="BS49" s="262">
        <v>0</v>
      </c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58" t="s">
        <v>488</v>
      </c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62">
        <v>0</v>
      </c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/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62"/>
      <c r="FG49" s="262"/>
      <c r="FH49" s="262"/>
      <c r="FI49" s="262"/>
      <c r="FJ49" s="262"/>
      <c r="FK49" s="263"/>
    </row>
    <row r="50" spans="1:167" s="133" customFormat="1" ht="35.25" hidden="1" customHeight="1" x14ac:dyDescent="0.2">
      <c r="A50" s="254" t="s">
        <v>508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6"/>
      <c r="AE50" s="257" t="s">
        <v>509</v>
      </c>
      <c r="AF50" s="258"/>
      <c r="AG50" s="258"/>
      <c r="AH50" s="258"/>
      <c r="AI50" s="258"/>
      <c r="AJ50" s="258"/>
      <c r="AK50" s="258"/>
      <c r="AL50" s="258"/>
      <c r="AM50" s="258"/>
      <c r="AN50" s="258"/>
      <c r="AO50" s="258" t="s">
        <v>511</v>
      </c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 t="s">
        <v>488</v>
      </c>
      <c r="BJ50" s="258"/>
      <c r="BK50" s="258"/>
      <c r="BL50" s="258"/>
      <c r="BM50" s="258"/>
      <c r="BN50" s="258"/>
      <c r="BO50" s="258"/>
      <c r="BP50" s="258"/>
      <c r="BQ50" s="258"/>
      <c r="BR50" s="258"/>
      <c r="BS50" s="262">
        <v>0</v>
      </c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58" t="s">
        <v>488</v>
      </c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62">
        <v>0</v>
      </c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2"/>
      <c r="FE50" s="262"/>
      <c r="FF50" s="262"/>
      <c r="FG50" s="262"/>
      <c r="FH50" s="262"/>
      <c r="FI50" s="262"/>
      <c r="FJ50" s="262"/>
      <c r="FK50" s="263"/>
    </row>
    <row r="51" spans="1:167" s="133" customFormat="1" ht="33.75" hidden="1" customHeight="1" x14ac:dyDescent="0.2">
      <c r="A51" s="254" t="s">
        <v>508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6"/>
      <c r="AE51" s="257" t="s">
        <v>509</v>
      </c>
      <c r="AF51" s="258"/>
      <c r="AG51" s="258"/>
      <c r="AH51" s="258"/>
      <c r="AI51" s="258"/>
      <c r="AJ51" s="258"/>
      <c r="AK51" s="258"/>
      <c r="AL51" s="258"/>
      <c r="AM51" s="258"/>
      <c r="AN51" s="258"/>
      <c r="AO51" s="258" t="s">
        <v>512</v>
      </c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 t="s">
        <v>488</v>
      </c>
      <c r="BJ51" s="258"/>
      <c r="BK51" s="258"/>
      <c r="BL51" s="258"/>
      <c r="BM51" s="258"/>
      <c r="BN51" s="258"/>
      <c r="BO51" s="258"/>
      <c r="BP51" s="258"/>
      <c r="BQ51" s="258"/>
      <c r="BR51" s="258"/>
      <c r="BS51" s="262">
        <v>0</v>
      </c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58" t="s">
        <v>488</v>
      </c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62">
        <v>0</v>
      </c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262"/>
      <c r="DR51" s="262"/>
      <c r="DS51" s="262"/>
      <c r="DT51" s="262"/>
      <c r="DU51" s="262"/>
      <c r="DV51" s="262"/>
      <c r="DW51" s="262"/>
      <c r="DX51" s="262"/>
      <c r="DY51" s="262"/>
      <c r="DZ51" s="262"/>
      <c r="EA51" s="262"/>
      <c r="EB51" s="262"/>
      <c r="EC51" s="262"/>
      <c r="ED51" s="262"/>
      <c r="EE51" s="262"/>
      <c r="EF51" s="262"/>
      <c r="EG51" s="262"/>
      <c r="EH51" s="262"/>
      <c r="EI51" s="262"/>
      <c r="EJ51" s="262"/>
      <c r="EK51" s="262"/>
      <c r="EL51" s="262"/>
      <c r="EM51" s="262"/>
      <c r="EN51" s="262"/>
      <c r="EO51" s="262"/>
      <c r="EP51" s="262"/>
      <c r="EQ51" s="262"/>
      <c r="ER51" s="262"/>
      <c r="ES51" s="262"/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62"/>
      <c r="FE51" s="262"/>
      <c r="FF51" s="262"/>
      <c r="FG51" s="262"/>
      <c r="FH51" s="262"/>
      <c r="FI51" s="262"/>
      <c r="FJ51" s="262"/>
      <c r="FK51" s="263"/>
    </row>
    <row r="52" spans="1:167" s="133" customFormat="1" ht="34.5" hidden="1" customHeight="1" x14ac:dyDescent="0.2">
      <c r="A52" s="254" t="s">
        <v>513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6"/>
      <c r="AE52" s="257" t="s">
        <v>514</v>
      </c>
      <c r="AF52" s="258"/>
      <c r="AG52" s="258"/>
      <c r="AH52" s="258"/>
      <c r="AI52" s="258"/>
      <c r="AJ52" s="258"/>
      <c r="AK52" s="258"/>
      <c r="AL52" s="258"/>
      <c r="AM52" s="258"/>
      <c r="AN52" s="258"/>
      <c r="AO52" s="258" t="s">
        <v>515</v>
      </c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 t="s">
        <v>488</v>
      </c>
      <c r="BJ52" s="258"/>
      <c r="BK52" s="258"/>
      <c r="BL52" s="258"/>
      <c r="BM52" s="258"/>
      <c r="BN52" s="258"/>
      <c r="BO52" s="258"/>
      <c r="BP52" s="258"/>
      <c r="BQ52" s="258"/>
      <c r="BR52" s="258"/>
      <c r="BS52" s="262">
        <v>0</v>
      </c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58" t="s">
        <v>488</v>
      </c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62">
        <v>0</v>
      </c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262"/>
      <c r="DR52" s="262"/>
      <c r="DS52" s="262"/>
      <c r="DT52" s="262"/>
      <c r="DU52" s="262"/>
      <c r="DV52" s="262"/>
      <c r="DW52" s="262"/>
      <c r="DX52" s="262"/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2"/>
      <c r="EK52" s="262"/>
      <c r="EL52" s="262"/>
      <c r="EM52" s="262"/>
      <c r="EN52" s="262"/>
      <c r="EO52" s="262"/>
      <c r="EP52" s="262"/>
      <c r="EQ52" s="262"/>
      <c r="ER52" s="262"/>
      <c r="ES52" s="262"/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62"/>
      <c r="FE52" s="262"/>
      <c r="FF52" s="262"/>
      <c r="FG52" s="262"/>
      <c r="FH52" s="262"/>
      <c r="FI52" s="262"/>
      <c r="FJ52" s="262"/>
      <c r="FK52" s="263"/>
    </row>
    <row r="53" spans="1:167" s="133" customFormat="1" ht="23.25" hidden="1" customHeight="1" x14ac:dyDescent="0.2">
      <c r="A53" s="254" t="s">
        <v>516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6"/>
      <c r="AE53" s="257" t="s">
        <v>517</v>
      </c>
      <c r="AF53" s="258"/>
      <c r="AG53" s="258"/>
      <c r="AH53" s="258"/>
      <c r="AI53" s="258"/>
      <c r="AJ53" s="258"/>
      <c r="AK53" s="258"/>
      <c r="AL53" s="258"/>
      <c r="AM53" s="258"/>
      <c r="AN53" s="258"/>
      <c r="AO53" s="258" t="s">
        <v>518</v>
      </c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 t="s">
        <v>488</v>
      </c>
      <c r="BJ53" s="258"/>
      <c r="BK53" s="258"/>
      <c r="BL53" s="258"/>
      <c r="BM53" s="258"/>
      <c r="BN53" s="258"/>
      <c r="BO53" s="258"/>
      <c r="BP53" s="258"/>
      <c r="BQ53" s="258"/>
      <c r="BR53" s="258"/>
      <c r="BS53" s="262">
        <v>0</v>
      </c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58" t="s">
        <v>488</v>
      </c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62">
        <v>0</v>
      </c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2"/>
      <c r="DT53" s="262"/>
      <c r="DU53" s="262"/>
      <c r="DV53" s="262"/>
      <c r="DW53" s="262"/>
      <c r="DX53" s="262"/>
      <c r="DY53" s="262"/>
      <c r="DZ53" s="262"/>
      <c r="EA53" s="262"/>
      <c r="EB53" s="262"/>
      <c r="EC53" s="262"/>
      <c r="ED53" s="262"/>
      <c r="EE53" s="262"/>
      <c r="EF53" s="262"/>
      <c r="EG53" s="262"/>
      <c r="EH53" s="262"/>
      <c r="EI53" s="262"/>
      <c r="EJ53" s="262"/>
      <c r="EK53" s="262"/>
      <c r="EL53" s="262"/>
      <c r="EM53" s="262"/>
      <c r="EN53" s="262"/>
      <c r="EO53" s="262"/>
      <c r="EP53" s="262"/>
      <c r="EQ53" s="262"/>
      <c r="ER53" s="262"/>
      <c r="ES53" s="262"/>
      <c r="ET53" s="262"/>
      <c r="EU53" s="262"/>
      <c r="EV53" s="262"/>
      <c r="EW53" s="262"/>
      <c r="EX53" s="262"/>
      <c r="EY53" s="262"/>
      <c r="EZ53" s="262"/>
      <c r="FA53" s="262"/>
      <c r="FB53" s="262"/>
      <c r="FC53" s="262"/>
      <c r="FD53" s="262"/>
      <c r="FE53" s="262"/>
      <c r="FF53" s="262"/>
      <c r="FG53" s="262"/>
      <c r="FH53" s="262"/>
      <c r="FI53" s="262"/>
      <c r="FJ53" s="262"/>
      <c r="FK53" s="263"/>
    </row>
    <row r="54" spans="1:167" s="133" customFormat="1" ht="35.25" hidden="1" customHeight="1" x14ac:dyDescent="0.2">
      <c r="A54" s="254" t="s">
        <v>519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6"/>
      <c r="AE54" s="257" t="s">
        <v>520</v>
      </c>
      <c r="AF54" s="258"/>
      <c r="AG54" s="258"/>
      <c r="AH54" s="258"/>
      <c r="AI54" s="258"/>
      <c r="AJ54" s="258"/>
      <c r="AK54" s="258"/>
      <c r="AL54" s="258"/>
      <c r="AM54" s="258"/>
      <c r="AN54" s="258"/>
      <c r="AO54" s="258" t="s">
        <v>521</v>
      </c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 t="s">
        <v>488</v>
      </c>
      <c r="BJ54" s="258"/>
      <c r="BK54" s="258"/>
      <c r="BL54" s="258"/>
      <c r="BM54" s="258"/>
      <c r="BN54" s="258"/>
      <c r="BO54" s="258"/>
      <c r="BP54" s="258"/>
      <c r="BQ54" s="258"/>
      <c r="BR54" s="258"/>
      <c r="BS54" s="262">
        <v>0</v>
      </c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58" t="s">
        <v>488</v>
      </c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62">
        <v>0</v>
      </c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262"/>
      <c r="DR54" s="262"/>
      <c r="DS54" s="262"/>
      <c r="DT54" s="262"/>
      <c r="DU54" s="262"/>
      <c r="DV54" s="262"/>
      <c r="DW54" s="262"/>
      <c r="DX54" s="262"/>
      <c r="DY54" s="262"/>
      <c r="DZ54" s="262"/>
      <c r="EA54" s="262"/>
      <c r="EB54" s="262"/>
      <c r="EC54" s="262"/>
      <c r="ED54" s="262"/>
      <c r="EE54" s="262"/>
      <c r="EF54" s="262"/>
      <c r="EG54" s="262"/>
      <c r="EH54" s="262"/>
      <c r="EI54" s="262"/>
      <c r="EJ54" s="262"/>
      <c r="EK54" s="262"/>
      <c r="EL54" s="262"/>
      <c r="EM54" s="262"/>
      <c r="EN54" s="262"/>
      <c r="EO54" s="262"/>
      <c r="EP54" s="262"/>
      <c r="EQ54" s="262"/>
      <c r="ER54" s="262"/>
      <c r="ES54" s="262"/>
      <c r="ET54" s="262"/>
      <c r="EU54" s="262"/>
      <c r="EV54" s="262"/>
      <c r="EW54" s="262"/>
      <c r="EX54" s="262"/>
      <c r="EY54" s="262"/>
      <c r="EZ54" s="262"/>
      <c r="FA54" s="262"/>
      <c r="FB54" s="262"/>
      <c r="FC54" s="262"/>
      <c r="FD54" s="262"/>
      <c r="FE54" s="262"/>
      <c r="FF54" s="262"/>
      <c r="FG54" s="262"/>
      <c r="FH54" s="262"/>
      <c r="FI54" s="262"/>
      <c r="FJ54" s="262"/>
      <c r="FK54" s="263"/>
    </row>
    <row r="55" spans="1:167" s="133" customFormat="1" ht="24.75" hidden="1" customHeight="1" x14ac:dyDescent="0.2">
      <c r="A55" s="254" t="s">
        <v>522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6"/>
      <c r="AE55" s="257" t="s">
        <v>523</v>
      </c>
      <c r="AF55" s="258"/>
      <c r="AG55" s="258"/>
      <c r="AH55" s="258"/>
      <c r="AI55" s="258"/>
      <c r="AJ55" s="258"/>
      <c r="AK55" s="258"/>
      <c r="AL55" s="258"/>
      <c r="AM55" s="258"/>
      <c r="AN55" s="258"/>
      <c r="AO55" s="258" t="s">
        <v>524</v>
      </c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 t="s">
        <v>488</v>
      </c>
      <c r="BJ55" s="258"/>
      <c r="BK55" s="258"/>
      <c r="BL55" s="258"/>
      <c r="BM55" s="258"/>
      <c r="BN55" s="258"/>
      <c r="BO55" s="258"/>
      <c r="BP55" s="258"/>
      <c r="BQ55" s="258"/>
      <c r="BR55" s="258"/>
      <c r="BS55" s="262">
        <v>0</v>
      </c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58" t="s">
        <v>488</v>
      </c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62">
        <v>0</v>
      </c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262"/>
      <c r="DR55" s="262"/>
      <c r="DS55" s="262"/>
      <c r="DT55" s="262"/>
      <c r="DU55" s="262"/>
      <c r="DV55" s="262"/>
      <c r="DW55" s="262"/>
      <c r="DX55" s="262"/>
      <c r="DY55" s="262"/>
      <c r="DZ55" s="262"/>
      <c r="EA55" s="262"/>
      <c r="EB55" s="262"/>
      <c r="EC55" s="262"/>
      <c r="ED55" s="262"/>
      <c r="EE55" s="262"/>
      <c r="EF55" s="262"/>
      <c r="EG55" s="262"/>
      <c r="EH55" s="262"/>
      <c r="EI55" s="262"/>
      <c r="EJ55" s="262"/>
      <c r="EK55" s="262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262"/>
      <c r="FE55" s="262"/>
      <c r="FF55" s="262"/>
      <c r="FG55" s="262"/>
      <c r="FH55" s="262"/>
      <c r="FI55" s="262"/>
      <c r="FJ55" s="262"/>
      <c r="FK55" s="263"/>
    </row>
    <row r="56" spans="1:167" s="133" customFormat="1" ht="34.5" hidden="1" customHeight="1" x14ac:dyDescent="0.2">
      <c r="A56" s="254" t="s">
        <v>508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6"/>
      <c r="AE56" s="257" t="s">
        <v>525</v>
      </c>
      <c r="AF56" s="258"/>
      <c r="AG56" s="258"/>
      <c r="AH56" s="258"/>
      <c r="AI56" s="258"/>
      <c r="AJ56" s="258"/>
      <c r="AK56" s="258"/>
      <c r="AL56" s="258"/>
      <c r="AM56" s="258"/>
      <c r="AN56" s="258"/>
      <c r="AO56" s="258" t="s">
        <v>526</v>
      </c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 t="s">
        <v>488</v>
      </c>
      <c r="BJ56" s="258"/>
      <c r="BK56" s="258"/>
      <c r="BL56" s="258"/>
      <c r="BM56" s="258"/>
      <c r="BN56" s="258"/>
      <c r="BO56" s="258"/>
      <c r="BP56" s="258"/>
      <c r="BQ56" s="258"/>
      <c r="BR56" s="258"/>
      <c r="BS56" s="262">
        <v>0</v>
      </c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58" t="s">
        <v>488</v>
      </c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62">
        <v>0</v>
      </c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2"/>
      <c r="DT56" s="262"/>
      <c r="DU56" s="262"/>
      <c r="DV56" s="262"/>
      <c r="DW56" s="262"/>
      <c r="DX56" s="262"/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2"/>
      <c r="EM56" s="262"/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62"/>
      <c r="FE56" s="262"/>
      <c r="FF56" s="262"/>
      <c r="FG56" s="262"/>
      <c r="FH56" s="262"/>
      <c r="FI56" s="262"/>
      <c r="FJ56" s="262"/>
      <c r="FK56" s="263"/>
    </row>
    <row r="57" spans="1:167" s="133" customFormat="1" ht="42" customHeight="1" x14ac:dyDescent="0.2">
      <c r="A57" s="283" t="s">
        <v>508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5"/>
      <c r="AE57" s="286" t="s">
        <v>509</v>
      </c>
      <c r="AF57" s="287"/>
      <c r="AG57" s="287"/>
      <c r="AH57" s="287"/>
      <c r="AI57" s="287"/>
      <c r="AJ57" s="287"/>
      <c r="AK57" s="287"/>
      <c r="AL57" s="287"/>
      <c r="AM57" s="287"/>
      <c r="AN57" s="287"/>
      <c r="AO57" s="287" t="s">
        <v>552</v>
      </c>
      <c r="AP57" s="287"/>
      <c r="AQ57" s="287"/>
      <c r="AR57" s="287"/>
      <c r="AS57" s="287"/>
      <c r="AT57" s="287"/>
      <c r="AU57" s="287"/>
      <c r="AV57" s="287"/>
      <c r="AW57" s="287"/>
      <c r="AX57" s="287"/>
      <c r="AY57" s="258" t="s">
        <v>567</v>
      </c>
      <c r="AZ57" s="258"/>
      <c r="BA57" s="258"/>
      <c r="BB57" s="258"/>
      <c r="BC57" s="258"/>
      <c r="BD57" s="258"/>
      <c r="BE57" s="258"/>
      <c r="BF57" s="258"/>
      <c r="BG57" s="258"/>
      <c r="BH57" s="258"/>
      <c r="BI57" s="258" t="s">
        <v>488</v>
      </c>
      <c r="BJ57" s="258"/>
      <c r="BK57" s="258"/>
      <c r="BL57" s="258"/>
      <c r="BM57" s="258"/>
      <c r="BN57" s="258"/>
      <c r="BO57" s="258"/>
      <c r="BP57" s="258"/>
      <c r="BQ57" s="258"/>
      <c r="BR57" s="258"/>
      <c r="BS57" s="262">
        <v>0</v>
      </c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58" t="s">
        <v>488</v>
      </c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62">
        <v>0</v>
      </c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>
        <v>1735</v>
      </c>
      <c r="DQ57" s="262"/>
      <c r="DR57" s="262"/>
      <c r="DS57" s="262"/>
      <c r="DT57" s="262"/>
      <c r="DU57" s="262"/>
      <c r="DV57" s="262"/>
      <c r="DW57" s="262"/>
      <c r="DX57" s="262"/>
      <c r="DY57" s="262"/>
      <c r="DZ57" s="262"/>
      <c r="EA57" s="262"/>
      <c r="EB57" s="262"/>
      <c r="EC57" s="262"/>
      <c r="ED57" s="262"/>
      <c r="EE57" s="262"/>
      <c r="EF57" s="262"/>
      <c r="EG57" s="262"/>
      <c r="EH57" s="262"/>
      <c r="EI57" s="262"/>
      <c r="EJ57" s="262"/>
      <c r="EK57" s="262"/>
      <c r="EL57" s="262"/>
      <c r="EM57" s="262"/>
      <c r="EN57" s="262">
        <v>1735</v>
      </c>
      <c r="EO57" s="262"/>
      <c r="EP57" s="262"/>
      <c r="EQ57" s="262"/>
      <c r="ER57" s="262"/>
      <c r="ES57" s="262"/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62"/>
      <c r="FE57" s="262"/>
      <c r="FF57" s="262"/>
      <c r="FG57" s="262"/>
      <c r="FH57" s="262"/>
      <c r="FI57" s="262"/>
      <c r="FJ57" s="262"/>
      <c r="FK57" s="263"/>
    </row>
    <row r="58" spans="1:167" s="70" customFormat="1" ht="12" customHeight="1" thickBot="1" x14ac:dyDescent="0.25">
      <c r="BQ58" s="71" t="s">
        <v>326</v>
      </c>
      <c r="BS58" s="288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90"/>
      <c r="CN58" s="291" t="s">
        <v>121</v>
      </c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7">
        <f>SUM(DP49:DP57)</f>
        <v>1735</v>
      </c>
      <c r="DQ58" s="277"/>
      <c r="DR58" s="277"/>
      <c r="DS58" s="277"/>
      <c r="DT58" s="277"/>
      <c r="DU58" s="277"/>
      <c r="DV58" s="277"/>
      <c r="DW58" s="277"/>
      <c r="DX58" s="277"/>
      <c r="DY58" s="277"/>
      <c r="DZ58" s="277"/>
      <c r="EA58" s="277"/>
      <c r="EB58" s="277"/>
      <c r="EC58" s="277"/>
      <c r="ED58" s="277"/>
      <c r="EE58" s="277"/>
      <c r="EF58" s="277"/>
      <c r="EG58" s="277"/>
      <c r="EH58" s="277"/>
      <c r="EI58" s="277"/>
      <c r="EJ58" s="277"/>
      <c r="EK58" s="277"/>
      <c r="EL58" s="277"/>
      <c r="EM58" s="277"/>
      <c r="EN58" s="277">
        <f>EN57</f>
        <v>1735</v>
      </c>
      <c r="EO58" s="277"/>
      <c r="EP58" s="277"/>
      <c r="EQ58" s="277"/>
      <c r="ER58" s="277"/>
      <c r="ES58" s="277"/>
      <c r="ET58" s="277"/>
      <c r="EU58" s="277"/>
      <c r="EV58" s="277"/>
      <c r="EW58" s="277"/>
      <c r="EX58" s="277"/>
      <c r="EY58" s="277"/>
      <c r="EZ58" s="277"/>
      <c r="FA58" s="277"/>
      <c r="FB58" s="277"/>
      <c r="FC58" s="277"/>
      <c r="FD58" s="277"/>
      <c r="FE58" s="277"/>
      <c r="FF58" s="277"/>
      <c r="FG58" s="277"/>
      <c r="FH58" s="277"/>
      <c r="FI58" s="277"/>
      <c r="FJ58" s="277"/>
      <c r="FK58" s="282"/>
    </row>
    <row r="59" spans="1:167" ht="5.0999999999999996" customHeight="1" thickBot="1" x14ac:dyDescent="0.25"/>
    <row r="60" spans="1:167" s="133" customFormat="1" ht="10.5" customHeight="1" x14ac:dyDescent="0.2">
      <c r="ET60" s="132"/>
      <c r="EU60" s="132"/>
      <c r="EX60" s="132" t="s">
        <v>325</v>
      </c>
      <c r="EZ60" s="279"/>
      <c r="FA60" s="280"/>
      <c r="FB60" s="280"/>
      <c r="FC60" s="280"/>
      <c r="FD60" s="280"/>
      <c r="FE60" s="280"/>
      <c r="FF60" s="280"/>
      <c r="FG60" s="280"/>
      <c r="FH60" s="280"/>
      <c r="FI60" s="280"/>
      <c r="FJ60" s="280"/>
      <c r="FK60" s="281"/>
    </row>
    <row r="61" spans="1:167" s="133" customFormat="1" ht="10.5" customHeight="1" thickBot="1" x14ac:dyDescent="0.25">
      <c r="A61" s="133" t="s">
        <v>324</v>
      </c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H61" s="193" t="s">
        <v>537</v>
      </c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ET61" s="132"/>
      <c r="EU61" s="132"/>
      <c r="EW61" s="70"/>
      <c r="EX61" s="132" t="s">
        <v>323</v>
      </c>
      <c r="EZ61" s="274"/>
      <c r="FA61" s="275"/>
      <c r="FB61" s="275"/>
      <c r="FC61" s="275"/>
      <c r="FD61" s="275"/>
      <c r="FE61" s="275"/>
      <c r="FF61" s="275"/>
      <c r="FG61" s="275"/>
      <c r="FH61" s="275"/>
      <c r="FI61" s="275"/>
      <c r="FJ61" s="275"/>
      <c r="FK61" s="276"/>
    </row>
    <row r="62" spans="1:167" s="63" customFormat="1" ht="10.5" customHeight="1" thickBot="1" x14ac:dyDescent="0.25">
      <c r="N62" s="196" t="s">
        <v>62</v>
      </c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H62" s="197" t="s">
        <v>314</v>
      </c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</row>
    <row r="63" spans="1:167" ht="10.5" customHeight="1" x14ac:dyDescent="0.2">
      <c r="A63" s="133" t="s">
        <v>322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X63" s="292" t="s">
        <v>321</v>
      </c>
      <c r="BY63" s="293"/>
      <c r="BZ63" s="293"/>
      <c r="CA63" s="293"/>
      <c r="CB63" s="293"/>
      <c r="CC63" s="293"/>
      <c r="CD63" s="293"/>
      <c r="CE63" s="293"/>
      <c r="CF63" s="293"/>
      <c r="CG63" s="293"/>
      <c r="CH63" s="293"/>
      <c r="CI63" s="293"/>
      <c r="CJ63" s="293"/>
      <c r="CK63" s="293"/>
      <c r="CL63" s="293"/>
      <c r="CM63" s="293"/>
      <c r="CN63" s="293"/>
      <c r="CO63" s="293"/>
      <c r="CP63" s="293"/>
      <c r="CQ63" s="293"/>
      <c r="CR63" s="293"/>
      <c r="CS63" s="293"/>
      <c r="CT63" s="293"/>
      <c r="CU63" s="293"/>
      <c r="CV63" s="293"/>
      <c r="CW63" s="293"/>
      <c r="CX63" s="293"/>
      <c r="CY63" s="293"/>
      <c r="CZ63" s="293"/>
      <c r="DA63" s="293"/>
      <c r="DB63" s="293"/>
      <c r="DC63" s="293"/>
      <c r="DD63" s="293"/>
      <c r="DE63" s="293"/>
      <c r="DF63" s="293"/>
      <c r="DG63" s="293"/>
      <c r="DH63" s="293"/>
      <c r="DI63" s="293"/>
      <c r="DJ63" s="293"/>
      <c r="DK63" s="293"/>
      <c r="DL63" s="293"/>
      <c r="DM63" s="293"/>
      <c r="DN63" s="293"/>
      <c r="DO63" s="293"/>
      <c r="DP63" s="293"/>
      <c r="DQ63" s="293"/>
      <c r="DR63" s="293"/>
      <c r="DS63" s="293"/>
      <c r="DT63" s="293"/>
      <c r="DU63" s="293"/>
      <c r="DV63" s="293"/>
      <c r="DW63" s="293"/>
      <c r="DX63" s="293"/>
      <c r="DY63" s="293"/>
      <c r="DZ63" s="293"/>
      <c r="EA63" s="293"/>
      <c r="EB63" s="293"/>
      <c r="EC63" s="293"/>
      <c r="ED63" s="293"/>
      <c r="EE63" s="293"/>
      <c r="EF63" s="293"/>
      <c r="EG63" s="293"/>
      <c r="EH63" s="293"/>
      <c r="EI63" s="293"/>
      <c r="EJ63" s="293"/>
      <c r="EK63" s="293"/>
      <c r="EL63" s="293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86"/>
    </row>
    <row r="64" spans="1:167" ht="10.5" customHeight="1" x14ac:dyDescent="0.2">
      <c r="A64" s="133" t="s">
        <v>320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X64" s="296" t="s">
        <v>319</v>
      </c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  <c r="CS64" s="297"/>
      <c r="CT64" s="297"/>
      <c r="CU64" s="297"/>
      <c r="CV64" s="297"/>
      <c r="CW64" s="297"/>
      <c r="CX64" s="297"/>
      <c r="CY64" s="297"/>
      <c r="CZ64" s="297"/>
      <c r="DA64" s="297"/>
      <c r="DB64" s="297"/>
      <c r="DC64" s="297"/>
      <c r="DD64" s="297"/>
      <c r="DE64" s="297"/>
      <c r="DF64" s="297"/>
      <c r="DG64" s="297"/>
      <c r="DH64" s="297"/>
      <c r="DI64" s="297"/>
      <c r="DJ64" s="297"/>
      <c r="DK64" s="297"/>
      <c r="DL64" s="297"/>
      <c r="DM64" s="297"/>
      <c r="DN64" s="297"/>
      <c r="DO64" s="297"/>
      <c r="DP64" s="297"/>
      <c r="DQ64" s="297"/>
      <c r="DR64" s="297"/>
      <c r="DS64" s="297"/>
      <c r="DT64" s="297"/>
      <c r="DU64" s="297"/>
      <c r="DV64" s="297"/>
      <c r="DW64" s="297"/>
      <c r="DX64" s="297"/>
      <c r="DY64" s="297"/>
      <c r="DZ64" s="297"/>
      <c r="EA64" s="297"/>
      <c r="EB64" s="297"/>
      <c r="EC64" s="297"/>
      <c r="ED64" s="297"/>
      <c r="EE64" s="297"/>
      <c r="EF64" s="297"/>
      <c r="EG64" s="297"/>
      <c r="EH64" s="297"/>
      <c r="EI64" s="297"/>
      <c r="EJ64" s="297"/>
      <c r="EK64" s="297"/>
      <c r="EL64" s="297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87"/>
    </row>
    <row r="65" spans="1:167" ht="10.5" customHeight="1" x14ac:dyDescent="0.2">
      <c r="A65" s="133" t="s">
        <v>318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H65" s="193" t="s">
        <v>527</v>
      </c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X65" s="88"/>
      <c r="BY65" s="133" t="s">
        <v>317</v>
      </c>
      <c r="CL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89"/>
    </row>
    <row r="66" spans="1:167" ht="10.5" customHeight="1" x14ac:dyDescent="0.2">
      <c r="N66" s="196" t="s">
        <v>62</v>
      </c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H66" s="197" t="s">
        <v>314</v>
      </c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X66" s="88"/>
      <c r="BY66" s="133" t="s">
        <v>316</v>
      </c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Z66" s="193"/>
      <c r="DA66" s="193"/>
      <c r="DB66" s="193"/>
      <c r="DC66" s="193"/>
      <c r="DD66" s="193"/>
      <c r="DE66" s="193"/>
      <c r="DF66" s="193"/>
      <c r="DG66" s="193"/>
      <c r="DH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FJ66" s="133"/>
      <c r="FK66" s="89"/>
    </row>
    <row r="67" spans="1:167" ht="10.5" customHeight="1" x14ac:dyDescent="0.2">
      <c r="A67" s="133" t="s">
        <v>317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X67" s="88"/>
      <c r="CL67" s="294" t="s">
        <v>315</v>
      </c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294"/>
      <c r="CX67" s="294"/>
      <c r="CZ67" s="294" t="s">
        <v>62</v>
      </c>
      <c r="DA67" s="294"/>
      <c r="DB67" s="294"/>
      <c r="DC67" s="294"/>
      <c r="DD67" s="294"/>
      <c r="DE67" s="294"/>
      <c r="DF67" s="294"/>
      <c r="DG67" s="294"/>
      <c r="DH67" s="294"/>
      <c r="DJ67" s="294" t="s">
        <v>314</v>
      </c>
      <c r="DK67" s="294"/>
      <c r="DL67" s="294"/>
      <c r="DM67" s="294"/>
      <c r="DN67" s="294"/>
      <c r="DO67" s="294"/>
      <c r="DP67" s="294"/>
      <c r="DQ67" s="294"/>
      <c r="DR67" s="294"/>
      <c r="DS67" s="294"/>
      <c r="DT67" s="294"/>
      <c r="DU67" s="294"/>
      <c r="DV67" s="294"/>
      <c r="DW67" s="294"/>
      <c r="DX67" s="294"/>
      <c r="DY67" s="294"/>
      <c r="DZ67" s="294"/>
      <c r="EA67" s="294"/>
      <c r="EC67" s="294" t="s">
        <v>313</v>
      </c>
      <c r="ED67" s="294"/>
      <c r="EE67" s="294"/>
      <c r="EF67" s="294"/>
      <c r="EG67" s="294"/>
      <c r="EH67" s="294"/>
      <c r="EI67" s="294"/>
      <c r="EJ67" s="294"/>
      <c r="EK67" s="294"/>
      <c r="EL67" s="294"/>
      <c r="FJ67" s="90"/>
      <c r="FK67" s="89"/>
    </row>
    <row r="68" spans="1:167" ht="10.5" customHeight="1" x14ac:dyDescent="0.2">
      <c r="A68" s="133" t="s">
        <v>316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93" t="s">
        <v>551</v>
      </c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O68" s="193" t="s">
        <v>541</v>
      </c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H68" s="192" t="s">
        <v>528</v>
      </c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X68" s="88"/>
      <c r="BY68" s="215" t="s">
        <v>312</v>
      </c>
      <c r="BZ68" s="215"/>
      <c r="CA68" s="192"/>
      <c r="CB68" s="192"/>
      <c r="CC68" s="192"/>
      <c r="CD68" s="192"/>
      <c r="CE68" s="192"/>
      <c r="CF68" s="199" t="s">
        <v>312</v>
      </c>
      <c r="CG68" s="199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215">
        <v>20</v>
      </c>
      <c r="DF68" s="215"/>
      <c r="DG68" s="215"/>
      <c r="DH68" s="215"/>
      <c r="DI68" s="198"/>
      <c r="DJ68" s="198"/>
      <c r="DK68" s="198"/>
      <c r="DL68" s="199" t="s">
        <v>311</v>
      </c>
      <c r="DM68" s="199"/>
      <c r="DN68" s="199"/>
      <c r="ED68" s="133"/>
      <c r="EE68" s="133"/>
      <c r="EF68" s="133"/>
      <c r="EG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89"/>
    </row>
    <row r="69" spans="1:167" s="63" customFormat="1" ht="9.75" customHeight="1" thickBot="1" x14ac:dyDescent="0.25">
      <c r="N69" s="294" t="s">
        <v>315</v>
      </c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D69" s="294" t="s">
        <v>62</v>
      </c>
      <c r="AE69" s="294"/>
      <c r="AF69" s="294"/>
      <c r="AG69" s="294"/>
      <c r="AH69" s="294"/>
      <c r="AI69" s="294"/>
      <c r="AJ69" s="294"/>
      <c r="AK69" s="294"/>
      <c r="AL69" s="294"/>
      <c r="AM69" s="294"/>
      <c r="AO69" s="294" t="s">
        <v>314</v>
      </c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H69" s="295" t="s">
        <v>313</v>
      </c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X69" s="91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3"/>
    </row>
    <row r="70" spans="1:167" s="133" customFormat="1" ht="10.5" customHeight="1" x14ac:dyDescent="0.2">
      <c r="A70" s="215" t="s">
        <v>312</v>
      </c>
      <c r="B70" s="215"/>
      <c r="C70" s="192" t="s">
        <v>571</v>
      </c>
      <c r="D70" s="192"/>
      <c r="E70" s="192"/>
      <c r="F70" s="192"/>
      <c r="G70" s="192"/>
      <c r="H70" s="199" t="s">
        <v>312</v>
      </c>
      <c r="I70" s="199"/>
      <c r="J70" s="192" t="s">
        <v>572</v>
      </c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215">
        <v>20</v>
      </c>
      <c r="AH70" s="215"/>
      <c r="AI70" s="215"/>
      <c r="AJ70" s="215"/>
      <c r="AK70" s="198" t="s">
        <v>440</v>
      </c>
      <c r="AL70" s="198"/>
      <c r="AM70" s="198"/>
      <c r="AN70" s="199" t="s">
        <v>311</v>
      </c>
      <c r="AO70" s="199"/>
      <c r="AP70" s="199"/>
    </row>
    <row r="71" spans="1:167" s="133" customFormat="1" ht="3" customHeight="1" x14ac:dyDescent="0.2"/>
  </sheetData>
  <mergeCells count="284">
    <mergeCell ref="DE68:DH68"/>
    <mergeCell ref="EC67:EL67"/>
    <mergeCell ref="DI68:DK68"/>
    <mergeCell ref="DJ67:EA67"/>
    <mergeCell ref="CZ67:DH67"/>
    <mergeCell ref="A70:B70"/>
    <mergeCell ref="C70:G70"/>
    <mergeCell ref="H70:I70"/>
    <mergeCell ref="J70:AF70"/>
    <mergeCell ref="AN70:AP70"/>
    <mergeCell ref="AD69:AM69"/>
    <mergeCell ref="AG70:AJ70"/>
    <mergeCell ref="EC66:EL66"/>
    <mergeCell ref="N69:AB69"/>
    <mergeCell ref="BH69:BU69"/>
    <mergeCell ref="N68:AB68"/>
    <mergeCell ref="AO68:BF68"/>
    <mergeCell ref="AD68:AM68"/>
    <mergeCell ref="N66:AF66"/>
    <mergeCell ref="DL68:DN68"/>
    <mergeCell ref="CH68:DD68"/>
    <mergeCell ref="CL67:CX67"/>
    <mergeCell ref="BH68:BU68"/>
    <mergeCell ref="AK70:AM70"/>
    <mergeCell ref="AO69:BF69"/>
    <mergeCell ref="BY68:BZ68"/>
    <mergeCell ref="DJ66:EA66"/>
    <mergeCell ref="CF68:CG68"/>
    <mergeCell ref="CA68:CE68"/>
    <mergeCell ref="CZ66:DH66"/>
    <mergeCell ref="AH66:BF66"/>
    <mergeCell ref="CL66:CX66"/>
    <mergeCell ref="AO56:AX56"/>
    <mergeCell ref="EN58:FK58"/>
    <mergeCell ref="A56:AD56"/>
    <mergeCell ref="A57:AD57"/>
    <mergeCell ref="AE57:AN57"/>
    <mergeCell ref="AO57:AX57"/>
    <mergeCell ref="AE56:AN56"/>
    <mergeCell ref="AH62:BF62"/>
    <mergeCell ref="N61:AF61"/>
    <mergeCell ref="BS57:CM57"/>
    <mergeCell ref="CN57:DA57"/>
    <mergeCell ref="BS58:CM58"/>
    <mergeCell ref="AY57:BH57"/>
    <mergeCell ref="BI57:BR57"/>
    <mergeCell ref="AH61:BF61"/>
    <mergeCell ref="N62:AF62"/>
    <mergeCell ref="CN58:DA58"/>
    <mergeCell ref="BX63:EL63"/>
    <mergeCell ref="AH65:BF65"/>
    <mergeCell ref="N65:AF65"/>
    <mergeCell ref="BX64:EL64"/>
    <mergeCell ref="BI56:BR56"/>
    <mergeCell ref="A55:AD55"/>
    <mergeCell ref="AO55:AX55"/>
    <mergeCell ref="BS55:CM55"/>
    <mergeCell ref="CN55:DA55"/>
    <mergeCell ref="BI55:BR55"/>
    <mergeCell ref="AY55:BH55"/>
    <mergeCell ref="AE55:AN55"/>
    <mergeCell ref="AY56:BH56"/>
    <mergeCell ref="EZ61:FK61"/>
    <mergeCell ref="DP58:EM58"/>
    <mergeCell ref="DB58:DO58"/>
    <mergeCell ref="EZ60:FK60"/>
    <mergeCell ref="BS56:CM56"/>
    <mergeCell ref="EN57:FK57"/>
    <mergeCell ref="EN56:FK56"/>
    <mergeCell ref="DP56:EM56"/>
    <mergeCell ref="DP57:EM57"/>
    <mergeCell ref="CN56:DA56"/>
    <mergeCell ref="DB56:DO56"/>
    <mergeCell ref="DB57:DO57"/>
    <mergeCell ref="DB55:DO55"/>
    <mergeCell ref="EN55:FK55"/>
    <mergeCell ref="DP55:EM55"/>
    <mergeCell ref="EN49:FK49"/>
    <mergeCell ref="EN50:FK50"/>
    <mergeCell ref="EN52:FK52"/>
    <mergeCell ref="EN51:FK51"/>
    <mergeCell ref="DB50:DO50"/>
    <mergeCell ref="BS54:CM54"/>
    <mergeCell ref="EN54:FK54"/>
    <mergeCell ref="DB54:DO54"/>
    <mergeCell ref="DP54:EM54"/>
    <mergeCell ref="CN54:DA54"/>
    <mergeCell ref="A54:AD54"/>
    <mergeCell ref="A52:AD52"/>
    <mergeCell ref="BS50:CM50"/>
    <mergeCell ref="EN53:FK53"/>
    <mergeCell ref="DP53:EM53"/>
    <mergeCell ref="CN52:DA52"/>
    <mergeCell ref="CN51:DA51"/>
    <mergeCell ref="DB51:DO51"/>
    <mergeCell ref="DB52:DO52"/>
    <mergeCell ref="DP51:EM51"/>
    <mergeCell ref="BS53:CM53"/>
    <mergeCell ref="DB53:DO53"/>
    <mergeCell ref="DP52:EM52"/>
    <mergeCell ref="BS52:CM52"/>
    <mergeCell ref="CN53:DA53"/>
    <mergeCell ref="BS51:CM51"/>
    <mergeCell ref="EN48:FK48"/>
    <mergeCell ref="BS48:CM48"/>
    <mergeCell ref="CN49:DA49"/>
    <mergeCell ref="A48:AD48"/>
    <mergeCell ref="AE48:AN48"/>
    <mergeCell ref="BI48:BR48"/>
    <mergeCell ref="AY50:BH50"/>
    <mergeCell ref="BI50:BR50"/>
    <mergeCell ref="AE54:AN54"/>
    <mergeCell ref="AO54:AX54"/>
    <mergeCell ref="AO51:AX51"/>
    <mergeCell ref="BI51:BR51"/>
    <mergeCell ref="AY51:BH51"/>
    <mergeCell ref="BI52:BR52"/>
    <mergeCell ref="AO52:AX52"/>
    <mergeCell ref="AE52:AN52"/>
    <mergeCell ref="BI54:BR54"/>
    <mergeCell ref="AE51:AN51"/>
    <mergeCell ref="A53:AD53"/>
    <mergeCell ref="AO53:AX53"/>
    <mergeCell ref="AY52:BH52"/>
    <mergeCell ref="AY53:BH53"/>
    <mergeCell ref="BI53:BR53"/>
    <mergeCell ref="AY54:BH54"/>
    <mergeCell ref="AO48:AX48"/>
    <mergeCell ref="A49:AD49"/>
    <mergeCell ref="AO49:AX49"/>
    <mergeCell ref="AE49:AN49"/>
    <mergeCell ref="AO50:AX50"/>
    <mergeCell ref="A50:AD50"/>
    <mergeCell ref="A51:AD51"/>
    <mergeCell ref="AE53:AN53"/>
    <mergeCell ref="AE50:AN50"/>
    <mergeCell ref="DP48:EM48"/>
    <mergeCell ref="CN48:DA48"/>
    <mergeCell ref="DB48:DO48"/>
    <mergeCell ref="AY49:BH49"/>
    <mergeCell ref="BI49:BR49"/>
    <mergeCell ref="DP50:EM50"/>
    <mergeCell ref="BS49:CM49"/>
    <mergeCell ref="CN50:DA50"/>
    <mergeCell ref="AY48:BH48"/>
    <mergeCell ref="DB49:DO49"/>
    <mergeCell ref="DP49:EM49"/>
    <mergeCell ref="A46:AD46"/>
    <mergeCell ref="AY47:BH47"/>
    <mergeCell ref="AO47:AX47"/>
    <mergeCell ref="EN45:FK45"/>
    <mergeCell ref="DP45:EM45"/>
    <mergeCell ref="BI45:BR45"/>
    <mergeCell ref="CN45:DA45"/>
    <mergeCell ref="BS45:CM45"/>
    <mergeCell ref="DB45:DO45"/>
    <mergeCell ref="EN47:FK47"/>
    <mergeCell ref="BS47:CM47"/>
    <mergeCell ref="DP46:EM46"/>
    <mergeCell ref="EN46:FK46"/>
    <mergeCell ref="CN47:DA47"/>
    <mergeCell ref="DB47:DO47"/>
    <mergeCell ref="DP47:EM47"/>
    <mergeCell ref="CN46:DA46"/>
    <mergeCell ref="DB46:DO46"/>
    <mergeCell ref="BS46:CM46"/>
    <mergeCell ref="AO28:EL29"/>
    <mergeCell ref="CN35:DO38"/>
    <mergeCell ref="AY43:BH43"/>
    <mergeCell ref="EN42:FK42"/>
    <mergeCell ref="DB42:DO42"/>
    <mergeCell ref="CN44:DA44"/>
    <mergeCell ref="CN42:DA42"/>
    <mergeCell ref="BS44:CM44"/>
    <mergeCell ref="BI47:BR47"/>
    <mergeCell ref="AO46:AX46"/>
    <mergeCell ref="L31:AV31"/>
    <mergeCell ref="L32:AV32"/>
    <mergeCell ref="BI41:BR41"/>
    <mergeCell ref="A42:AD42"/>
    <mergeCell ref="AO42:AX42"/>
    <mergeCell ref="BI42:BR42"/>
    <mergeCell ref="AE45:AN45"/>
    <mergeCell ref="AO45:AX45"/>
    <mergeCell ref="BI46:BR46"/>
    <mergeCell ref="AE47:AN47"/>
    <mergeCell ref="A47:AD47"/>
    <mergeCell ref="AE46:AN46"/>
    <mergeCell ref="AY46:BH46"/>
    <mergeCell ref="A35:AD39"/>
    <mergeCell ref="A45:AD45"/>
    <mergeCell ref="AE40:AN40"/>
    <mergeCell ref="AY40:BH40"/>
    <mergeCell ref="A43:AD43"/>
    <mergeCell ref="AY42:BH42"/>
    <mergeCell ref="AO43:AX43"/>
    <mergeCell ref="AE42:AN42"/>
    <mergeCell ref="AE43:AN43"/>
    <mergeCell ref="AE44:AN44"/>
    <mergeCell ref="A41:AD41"/>
    <mergeCell ref="A40:AD40"/>
    <mergeCell ref="DP41:EM41"/>
    <mergeCell ref="EN41:FK41"/>
    <mergeCell ref="BI40:BR40"/>
    <mergeCell ref="AO40:AX40"/>
    <mergeCell ref="AY45:BH45"/>
    <mergeCell ref="AO44:AX44"/>
    <mergeCell ref="DB41:DO41"/>
    <mergeCell ref="CN41:DA41"/>
    <mergeCell ref="BS41:CM41"/>
    <mergeCell ref="AY44:BH44"/>
    <mergeCell ref="BI44:BR44"/>
    <mergeCell ref="DB44:DO44"/>
    <mergeCell ref="EN44:FK44"/>
    <mergeCell ref="DP44:EM44"/>
    <mergeCell ref="EZ30:FK30"/>
    <mergeCell ref="EZ28:FK29"/>
    <mergeCell ref="EN33:FK33"/>
    <mergeCell ref="EN39:FK39"/>
    <mergeCell ref="EZ31:FK31"/>
    <mergeCell ref="EN40:FK40"/>
    <mergeCell ref="AE35:AN39"/>
    <mergeCell ref="A44:AD44"/>
    <mergeCell ref="AE41:AN41"/>
    <mergeCell ref="AO41:AX41"/>
    <mergeCell ref="AY41:BH41"/>
    <mergeCell ref="CN43:DA43"/>
    <mergeCell ref="AO35:AX39"/>
    <mergeCell ref="BS40:CM40"/>
    <mergeCell ref="BS39:CM39"/>
    <mergeCell ref="CB37:CD37"/>
    <mergeCell ref="DB39:DO39"/>
    <mergeCell ref="EN43:FK43"/>
    <mergeCell ref="DB43:DO43"/>
    <mergeCell ref="DP42:EM42"/>
    <mergeCell ref="DP43:EM43"/>
    <mergeCell ref="BI43:BR43"/>
    <mergeCell ref="BS42:CM42"/>
    <mergeCell ref="BS43:CM43"/>
    <mergeCell ref="DP40:EM40"/>
    <mergeCell ref="CN40:DA40"/>
    <mergeCell ref="DB40:DO40"/>
    <mergeCell ref="AY35:BH39"/>
    <mergeCell ref="DP35:FK38"/>
    <mergeCell ref="DP39:EM39"/>
    <mergeCell ref="BI39:BR39"/>
    <mergeCell ref="CN39:DA39"/>
    <mergeCell ref="BI36:CM36"/>
    <mergeCell ref="BI35:CM35"/>
    <mergeCell ref="AO25:EL25"/>
    <mergeCell ref="EZ20:FK21"/>
    <mergeCell ref="AO20:EL21"/>
    <mergeCell ref="BV19:BY19"/>
    <mergeCell ref="AY19:BU19"/>
    <mergeCell ref="DY14:FK14"/>
    <mergeCell ref="BX15:CT15"/>
    <mergeCell ref="CU15:CX15"/>
    <mergeCell ref="AO26:EL27"/>
    <mergeCell ref="EZ22:FK24"/>
    <mergeCell ref="EZ27:FK27"/>
    <mergeCell ref="EZ26:FK26"/>
    <mergeCell ref="EZ25:FK25"/>
    <mergeCell ref="AY23:BZ24"/>
    <mergeCell ref="EZ18:FK18"/>
    <mergeCell ref="AR19:AV19"/>
    <mergeCell ref="BP13:CK13"/>
    <mergeCell ref="BP8:FK8"/>
    <mergeCell ref="BP9:FK9"/>
    <mergeCell ref="BP11:FK11"/>
    <mergeCell ref="BP12:FK12"/>
    <mergeCell ref="BP10:FK10"/>
    <mergeCell ref="DY13:FK13"/>
    <mergeCell ref="CY15:DA15"/>
    <mergeCell ref="DB15:DD15"/>
    <mergeCell ref="BQ15:BU15"/>
    <mergeCell ref="EZ19:FK19"/>
    <mergeCell ref="CC19:CE19"/>
    <mergeCell ref="B16:EX16"/>
    <mergeCell ref="BV15:BW15"/>
    <mergeCell ref="BZ19:CB19"/>
    <mergeCell ref="EZ17:FK17"/>
    <mergeCell ref="EJ17:EM17"/>
    <mergeCell ref="AW19:AX19"/>
    <mergeCell ref="BP14:CK14"/>
  </mergeCells>
  <phoneticPr fontId="0" type="noConversion"/>
  <pageMargins left="0" right="0" top="0" bottom="0" header="0.19685039370078741" footer="0.19685039370078741"/>
  <pageSetup paperSize="9" scale="8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zoomScaleSheetLayoutView="115" workbookViewId="0">
      <selection activeCell="A6" sqref="A6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37" t="s">
        <v>65</v>
      </c>
    </row>
    <row r="2" spans="1:1" ht="21" customHeight="1" x14ac:dyDescent="0.2">
      <c r="A2" s="38" t="s">
        <v>463</v>
      </c>
    </row>
    <row r="3" spans="1:1" ht="21" customHeight="1" x14ac:dyDescent="0.2">
      <c r="A3" s="38" t="s">
        <v>66</v>
      </c>
    </row>
    <row r="4" spans="1:1" ht="21" customHeight="1" x14ac:dyDescent="0.2">
      <c r="A4" s="38" t="s">
        <v>66</v>
      </c>
    </row>
    <row r="5" spans="1:1" ht="21" customHeight="1" x14ac:dyDescent="0.2">
      <c r="A5" s="37" t="s">
        <v>67</v>
      </c>
    </row>
    <row r="6" spans="1:1" ht="21" customHeight="1" x14ac:dyDescent="0.2">
      <c r="A6" s="38" t="s">
        <v>464</v>
      </c>
    </row>
    <row r="7" spans="1:1" ht="21" customHeight="1" x14ac:dyDescent="0.2">
      <c r="A7" s="38" t="s">
        <v>66</v>
      </c>
    </row>
    <row r="8" spans="1:1" ht="21" customHeight="1" x14ac:dyDescent="0.2">
      <c r="A8" s="38" t="s">
        <v>66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0" zoomScaleNormal="80" zoomScaleSheetLayoutView="130" workbookViewId="0">
      <selection activeCell="E17" sqref="E17"/>
    </sheetView>
  </sheetViews>
  <sheetFormatPr defaultRowHeight="12.75" x14ac:dyDescent="0.2"/>
  <cols>
    <col min="1" max="1" width="34.83203125" style="39" customWidth="1"/>
    <col min="2" max="2" width="12.33203125" style="39" customWidth="1"/>
    <col min="3" max="3" width="24.83203125" style="39" customWidth="1"/>
    <col min="4" max="9" width="14.5" style="39" customWidth="1"/>
    <col min="10" max="10" width="11.83203125" style="39" customWidth="1"/>
    <col min="11" max="11" width="9.33203125" style="39"/>
    <col min="12" max="12" width="26.5" style="39" customWidth="1"/>
    <col min="13" max="16384" width="9.33203125" style="39"/>
  </cols>
  <sheetData>
    <row r="1" spans="1:12" ht="37.5" customHeight="1" x14ac:dyDescent="0.2">
      <c r="A1" s="152" t="s">
        <v>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69.75" customHeight="1" x14ac:dyDescent="0.2">
      <c r="A2" s="40" t="s">
        <v>78</v>
      </c>
      <c r="B2" s="40" t="s">
        <v>68</v>
      </c>
      <c r="C2" s="40" t="s">
        <v>69</v>
      </c>
      <c r="D2" s="40" t="s">
        <v>70</v>
      </c>
      <c r="E2" s="40" t="s">
        <v>71</v>
      </c>
      <c r="F2" s="40" t="s">
        <v>72</v>
      </c>
      <c r="G2" s="40" t="s">
        <v>73</v>
      </c>
      <c r="H2" s="40" t="s">
        <v>79</v>
      </c>
      <c r="I2" s="40" t="s">
        <v>74</v>
      </c>
      <c r="J2" s="40" t="s">
        <v>75</v>
      </c>
      <c r="K2" s="40" t="s">
        <v>76</v>
      </c>
      <c r="L2" s="40" t="s">
        <v>77</v>
      </c>
    </row>
    <row r="3" spans="1:12" ht="16.5" customHeight="1" x14ac:dyDescent="0.2">
      <c r="A3" s="41" t="s">
        <v>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53.25" customHeight="1" x14ac:dyDescent="0.2">
      <c r="A4" s="105" t="s">
        <v>420</v>
      </c>
      <c r="B4" s="42" t="s">
        <v>419</v>
      </c>
      <c r="C4" s="42" t="s">
        <v>421</v>
      </c>
      <c r="D4" s="42" t="s">
        <v>408</v>
      </c>
      <c r="E4" s="42" t="s">
        <v>408</v>
      </c>
      <c r="F4" s="42" t="s">
        <v>422</v>
      </c>
      <c r="G4" s="42" t="s">
        <v>409</v>
      </c>
      <c r="H4" s="42"/>
      <c r="I4" s="42" t="s">
        <v>410</v>
      </c>
      <c r="J4" s="42"/>
      <c r="K4" s="42" t="s">
        <v>423</v>
      </c>
      <c r="L4" s="42" t="s">
        <v>424</v>
      </c>
    </row>
    <row r="5" spans="1:12" ht="54.75" customHeight="1" x14ac:dyDescent="0.2">
      <c r="A5" s="105" t="s">
        <v>425</v>
      </c>
      <c r="B5" s="42" t="s">
        <v>419</v>
      </c>
      <c r="C5" s="42" t="s">
        <v>421</v>
      </c>
      <c r="D5" s="42" t="s">
        <v>408</v>
      </c>
      <c r="E5" s="42" t="s">
        <v>408</v>
      </c>
      <c r="F5" s="42" t="s">
        <v>426</v>
      </c>
      <c r="G5" s="42" t="s">
        <v>409</v>
      </c>
      <c r="H5" s="42"/>
      <c r="I5" s="42" t="s">
        <v>410</v>
      </c>
      <c r="J5" s="42"/>
      <c r="K5" s="42" t="s">
        <v>423</v>
      </c>
      <c r="L5" s="42" t="s">
        <v>424</v>
      </c>
    </row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="90" zoomScaleNormal="90" zoomScaleSheetLayoutView="115" workbookViewId="0">
      <selection activeCell="B5" sqref="B5:B10"/>
    </sheetView>
  </sheetViews>
  <sheetFormatPr defaultRowHeight="12.75" x14ac:dyDescent="0.2"/>
  <cols>
    <col min="1" max="1" width="142" style="39" customWidth="1"/>
    <col min="2" max="2" width="23.5" style="39" customWidth="1"/>
    <col min="3" max="16384" width="9.33203125" style="39"/>
  </cols>
  <sheetData>
    <row r="1" spans="1:2" ht="20.25" customHeight="1" x14ac:dyDescent="0.2">
      <c r="A1" s="154" t="s">
        <v>81</v>
      </c>
      <c r="B1" s="154"/>
    </row>
    <row r="2" spans="1:2" ht="12.75" customHeight="1" x14ac:dyDescent="0.2">
      <c r="A2" s="153"/>
      <c r="B2" s="153"/>
    </row>
    <row r="3" spans="1:2" ht="14.25" customHeight="1" x14ac:dyDescent="0.2">
      <c r="A3" s="25" t="s">
        <v>11</v>
      </c>
      <c r="B3" s="25" t="s">
        <v>12</v>
      </c>
    </row>
    <row r="4" spans="1:2" ht="22.5" customHeight="1" x14ac:dyDescent="0.2">
      <c r="A4" s="22" t="s">
        <v>13</v>
      </c>
      <c r="B4" s="22" t="s">
        <v>14</v>
      </c>
    </row>
    <row r="5" spans="1:2" ht="18" customHeight="1" x14ac:dyDescent="0.2">
      <c r="A5" s="27" t="s">
        <v>85</v>
      </c>
      <c r="B5" s="144">
        <v>1116095.75</v>
      </c>
    </row>
    <row r="6" spans="1:2" ht="33.75" customHeight="1" x14ac:dyDescent="0.2">
      <c r="A6" s="29" t="s">
        <v>82</v>
      </c>
      <c r="B6" s="144"/>
    </row>
    <row r="7" spans="1:2" ht="30" customHeight="1" x14ac:dyDescent="0.2">
      <c r="A7" s="29" t="s">
        <v>83</v>
      </c>
      <c r="B7" s="144"/>
    </row>
    <row r="8" spans="1:2" ht="33.75" customHeight="1" x14ac:dyDescent="0.2">
      <c r="A8" s="29" t="s">
        <v>84</v>
      </c>
      <c r="B8" s="144"/>
    </row>
    <row r="9" spans="1:2" ht="20.25" customHeight="1" x14ac:dyDescent="0.2">
      <c r="A9" s="27" t="s">
        <v>86</v>
      </c>
      <c r="B9" s="144">
        <v>100950.54</v>
      </c>
    </row>
    <row r="10" spans="1:2" ht="18" customHeight="1" x14ac:dyDescent="0.2">
      <c r="A10" s="29" t="s">
        <v>87</v>
      </c>
      <c r="B10" s="144">
        <v>35220.58</v>
      </c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3" zoomScaleSheetLayoutView="115" workbookViewId="0">
      <selection activeCell="C6" sqref="C6:C28"/>
    </sheetView>
  </sheetViews>
  <sheetFormatPr defaultRowHeight="12.75" x14ac:dyDescent="0.2"/>
  <cols>
    <col min="1" max="1" width="9.33203125" style="39"/>
    <col min="2" max="2" width="95.1640625" style="39" customWidth="1"/>
    <col min="3" max="3" width="19.5" style="39" customWidth="1"/>
    <col min="4" max="4" width="59" style="39" customWidth="1"/>
    <col min="5" max="16384" width="9.33203125" style="39"/>
  </cols>
  <sheetData>
    <row r="1" spans="1:4" x14ac:dyDescent="0.2">
      <c r="C1" s="43" t="s">
        <v>119</v>
      </c>
    </row>
    <row r="2" spans="1:4" ht="18.75" customHeight="1" x14ac:dyDescent="0.2">
      <c r="A2" s="154" t="s">
        <v>16</v>
      </c>
      <c r="B2" s="154"/>
      <c r="C2" s="154"/>
      <c r="D2" s="155" t="s">
        <v>104</v>
      </c>
    </row>
    <row r="3" spans="1:4" ht="18.75" customHeight="1" x14ac:dyDescent="0.2">
      <c r="A3" s="156" t="s">
        <v>88</v>
      </c>
      <c r="B3" s="156"/>
      <c r="C3" s="156"/>
      <c r="D3" s="155"/>
    </row>
    <row r="4" spans="1:4" ht="21.75" customHeight="1" x14ac:dyDescent="0.2">
      <c r="A4" s="44" t="s">
        <v>103</v>
      </c>
      <c r="B4" s="44" t="s">
        <v>11</v>
      </c>
      <c r="C4" s="25" t="s">
        <v>105</v>
      </c>
      <c r="D4" s="155"/>
    </row>
    <row r="5" spans="1:4" ht="14.25" customHeight="1" x14ac:dyDescent="0.2">
      <c r="A5" s="45">
        <v>1</v>
      </c>
      <c r="B5" s="45">
        <v>2</v>
      </c>
      <c r="C5" s="22">
        <v>3</v>
      </c>
      <c r="D5" s="46"/>
    </row>
    <row r="6" spans="1:4" ht="20.25" customHeight="1" x14ac:dyDescent="0.2">
      <c r="A6" s="45">
        <v>1</v>
      </c>
      <c r="B6" s="47" t="s">
        <v>17</v>
      </c>
      <c r="C6" s="144">
        <v>1217046.29</v>
      </c>
    </row>
    <row r="7" spans="1:4" ht="20.25" customHeight="1" x14ac:dyDescent="0.2">
      <c r="A7" s="45"/>
      <c r="B7" s="47" t="s">
        <v>90</v>
      </c>
      <c r="C7" s="113"/>
    </row>
    <row r="8" spans="1:4" ht="20.25" customHeight="1" x14ac:dyDescent="0.2">
      <c r="A8" s="45" t="s">
        <v>106</v>
      </c>
      <c r="B8" s="48" t="s">
        <v>91</v>
      </c>
      <c r="C8" s="144">
        <v>1116095.75</v>
      </c>
    </row>
    <row r="9" spans="1:4" ht="20.25" customHeight="1" x14ac:dyDescent="0.2">
      <c r="A9" s="45"/>
      <c r="B9" s="48" t="s">
        <v>25</v>
      </c>
      <c r="C9" s="113"/>
    </row>
    <row r="10" spans="1:4" ht="20.25" customHeight="1" x14ac:dyDescent="0.2">
      <c r="A10" s="45" t="s">
        <v>107</v>
      </c>
      <c r="B10" s="49" t="s">
        <v>92</v>
      </c>
      <c r="C10" s="144">
        <v>518843.2</v>
      </c>
      <c r="D10" s="50"/>
    </row>
    <row r="11" spans="1:4" ht="20.25" customHeight="1" x14ac:dyDescent="0.2">
      <c r="A11" s="45" t="s">
        <v>108</v>
      </c>
      <c r="B11" s="48" t="s">
        <v>93</v>
      </c>
      <c r="C11" s="144">
        <v>35220.58</v>
      </c>
    </row>
    <row r="12" spans="1:4" ht="20.25" customHeight="1" x14ac:dyDescent="0.2">
      <c r="A12" s="45"/>
      <c r="B12" s="48" t="s">
        <v>25</v>
      </c>
      <c r="C12" s="147"/>
    </row>
    <row r="13" spans="1:4" ht="20.25" customHeight="1" x14ac:dyDescent="0.2">
      <c r="A13" s="45" t="s">
        <v>109</v>
      </c>
      <c r="B13" s="49" t="s">
        <v>92</v>
      </c>
      <c r="C13" s="147"/>
    </row>
    <row r="14" spans="1:4" ht="20.25" customHeight="1" x14ac:dyDescent="0.2">
      <c r="A14" s="45">
        <v>2</v>
      </c>
      <c r="B14" s="47" t="s">
        <v>18</v>
      </c>
      <c r="C14" s="138">
        <f>C22</f>
        <v>6661.44</v>
      </c>
    </row>
    <row r="15" spans="1:4" ht="15" customHeight="1" x14ac:dyDescent="0.2">
      <c r="A15" s="45"/>
      <c r="B15" s="47" t="s">
        <v>90</v>
      </c>
      <c r="C15" s="138"/>
    </row>
    <row r="16" spans="1:4" ht="20.25" customHeight="1" x14ac:dyDescent="0.2">
      <c r="A16" s="45" t="s">
        <v>110</v>
      </c>
      <c r="B16" s="48" t="s">
        <v>94</v>
      </c>
      <c r="C16" s="138"/>
    </row>
    <row r="17" spans="1:3" ht="15" customHeight="1" x14ac:dyDescent="0.2">
      <c r="A17" s="45"/>
      <c r="B17" s="48" t="s">
        <v>25</v>
      </c>
      <c r="C17" s="138"/>
    </row>
    <row r="18" spans="1:3" ht="20.25" customHeight="1" x14ac:dyDescent="0.2">
      <c r="A18" s="45" t="s">
        <v>111</v>
      </c>
      <c r="B18" s="49" t="s">
        <v>95</v>
      </c>
      <c r="C18" s="138"/>
    </row>
    <row r="19" spans="1:3" ht="20.25" customHeight="1" x14ac:dyDescent="0.2">
      <c r="A19" s="45" t="s">
        <v>112</v>
      </c>
      <c r="B19" s="49" t="s">
        <v>96</v>
      </c>
      <c r="C19" s="138"/>
    </row>
    <row r="20" spans="1:3" ht="20.25" customHeight="1" x14ac:dyDescent="0.2">
      <c r="A20" s="45" t="s">
        <v>113</v>
      </c>
      <c r="B20" s="48" t="s">
        <v>97</v>
      </c>
      <c r="C20" s="138"/>
    </row>
    <row r="21" spans="1:3" ht="20.25" customHeight="1" x14ac:dyDescent="0.2">
      <c r="A21" s="45" t="s">
        <v>114</v>
      </c>
      <c r="B21" s="48" t="s">
        <v>98</v>
      </c>
      <c r="C21" s="138"/>
    </row>
    <row r="22" spans="1:3" ht="20.25" customHeight="1" x14ac:dyDescent="0.2">
      <c r="A22" s="45" t="s">
        <v>115</v>
      </c>
      <c r="B22" s="48" t="s">
        <v>99</v>
      </c>
      <c r="C22" s="138">
        <v>6661.44</v>
      </c>
    </row>
    <row r="23" spans="1:3" ht="20.25" customHeight="1" x14ac:dyDescent="0.2">
      <c r="A23" s="45">
        <v>3</v>
      </c>
      <c r="B23" s="47" t="s">
        <v>19</v>
      </c>
      <c r="C23" s="138">
        <f>C26</f>
        <v>65663.33</v>
      </c>
    </row>
    <row r="24" spans="1:3" ht="13.5" customHeight="1" x14ac:dyDescent="0.2">
      <c r="A24" s="45"/>
      <c r="B24" s="47" t="s">
        <v>90</v>
      </c>
      <c r="C24" s="138"/>
    </row>
    <row r="25" spans="1:3" ht="20.25" customHeight="1" x14ac:dyDescent="0.2">
      <c r="A25" s="45" t="s">
        <v>116</v>
      </c>
      <c r="B25" s="48" t="s">
        <v>100</v>
      </c>
      <c r="C25" s="138"/>
    </row>
    <row r="26" spans="1:3" ht="15" customHeight="1" x14ac:dyDescent="0.2">
      <c r="A26" s="45" t="s">
        <v>117</v>
      </c>
      <c r="B26" s="48" t="s">
        <v>101</v>
      </c>
      <c r="C26" s="138">
        <v>65663.33</v>
      </c>
    </row>
    <row r="27" spans="1:3" ht="20.25" customHeight="1" x14ac:dyDescent="0.2">
      <c r="A27" s="45"/>
      <c r="B27" s="49" t="s">
        <v>25</v>
      </c>
      <c r="C27" s="147"/>
    </row>
    <row r="28" spans="1:3" ht="20.25" customHeight="1" x14ac:dyDescent="0.2">
      <c r="A28" s="45" t="s">
        <v>118</v>
      </c>
      <c r="B28" s="49" t="s">
        <v>102</v>
      </c>
      <c r="C28" s="147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opLeftCell="A34" zoomScale="90" zoomScaleNormal="90" zoomScaleSheetLayoutView="115" workbookViewId="0">
      <selection activeCell="E15" sqref="E15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4" width="17" style="19" customWidth="1"/>
    <col min="5" max="5" width="19.5" style="18" customWidth="1"/>
    <col min="6" max="6" width="15" style="18" customWidth="1"/>
    <col min="7" max="8" width="17.6640625" style="18" customWidth="1"/>
    <col min="9" max="9" width="22.1640625" style="18" customWidth="1"/>
    <col min="10" max="10" width="24.1640625" style="18" customWidth="1"/>
    <col min="11" max="11" width="9.33203125" style="18"/>
    <col min="12" max="12" width="15.6640625" style="18" customWidth="1"/>
    <col min="13" max="13" width="16.33203125" style="18" customWidth="1"/>
    <col min="14" max="14" width="9.33203125" style="18"/>
    <col min="15" max="15" width="13.1640625" style="18" bestFit="1" customWidth="1"/>
    <col min="16" max="16384" width="9.33203125" style="18"/>
  </cols>
  <sheetData>
    <row r="1" spans="1:10" ht="14.25" customHeight="1" x14ac:dyDescent="0.2">
      <c r="A1" s="17" t="s">
        <v>0</v>
      </c>
      <c r="I1" s="20" t="s">
        <v>120</v>
      </c>
    </row>
    <row r="2" spans="1:10" ht="28.5" customHeight="1" x14ac:dyDescent="0.2">
      <c r="A2" s="157" t="s">
        <v>570</v>
      </c>
      <c r="B2" s="157"/>
      <c r="C2" s="157"/>
      <c r="D2" s="157"/>
      <c r="E2" s="157"/>
      <c r="F2" s="157"/>
      <c r="G2" s="157"/>
      <c r="H2" s="157"/>
      <c r="I2" s="157"/>
      <c r="J2" s="21" t="s">
        <v>170</v>
      </c>
    </row>
    <row r="3" spans="1:10" ht="24.6" customHeight="1" x14ac:dyDescent="0.2">
      <c r="A3" s="158" t="s">
        <v>20</v>
      </c>
      <c r="B3" s="158" t="s">
        <v>21</v>
      </c>
      <c r="C3" s="158" t="s">
        <v>22</v>
      </c>
      <c r="D3" s="158" t="s">
        <v>23</v>
      </c>
      <c r="E3" s="158"/>
      <c r="F3" s="158"/>
      <c r="G3" s="158"/>
      <c r="H3" s="158"/>
      <c r="I3" s="158"/>
    </row>
    <row r="4" spans="1:10" ht="19.899999999999999" customHeight="1" x14ac:dyDescent="0.2">
      <c r="A4" s="159" t="s">
        <v>0</v>
      </c>
      <c r="B4" s="159" t="s">
        <v>0</v>
      </c>
      <c r="C4" s="159" t="s">
        <v>0</v>
      </c>
      <c r="D4" s="160" t="s">
        <v>24</v>
      </c>
      <c r="E4" s="158" t="s">
        <v>25</v>
      </c>
      <c r="F4" s="158"/>
      <c r="G4" s="158"/>
      <c r="H4" s="158"/>
      <c r="I4" s="158"/>
    </row>
    <row r="5" spans="1:10" ht="84" customHeight="1" x14ac:dyDescent="0.2">
      <c r="A5" s="159" t="s">
        <v>0</v>
      </c>
      <c r="B5" s="159" t="s">
        <v>0</v>
      </c>
      <c r="C5" s="159" t="s">
        <v>0</v>
      </c>
      <c r="D5" s="161" t="s">
        <v>0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</row>
    <row r="6" spans="1:10" ht="20.65" customHeight="1" x14ac:dyDescent="0.2">
      <c r="A6" s="22" t="s">
        <v>31</v>
      </c>
      <c r="B6" s="22" t="s">
        <v>32</v>
      </c>
      <c r="C6" s="22" t="s">
        <v>33</v>
      </c>
      <c r="D6" s="23" t="s">
        <v>34</v>
      </c>
      <c r="E6" s="22" t="s">
        <v>35</v>
      </c>
      <c r="F6" s="22" t="s">
        <v>36</v>
      </c>
      <c r="G6" s="22">
        <v>7</v>
      </c>
      <c r="H6" s="22" t="s">
        <v>38</v>
      </c>
      <c r="I6" s="22" t="s">
        <v>39</v>
      </c>
    </row>
    <row r="7" spans="1:10" ht="21" customHeight="1" x14ac:dyDescent="0.2">
      <c r="A7" s="24" t="s">
        <v>40</v>
      </c>
      <c r="B7" s="25" t="s">
        <v>41</v>
      </c>
      <c r="C7" s="22" t="s">
        <v>42</v>
      </c>
      <c r="D7" s="26">
        <f>E7+F7+I7</f>
        <v>1302328.9500000002</v>
      </c>
      <c r="E7" s="116">
        <f>E9</f>
        <v>1236434.0900000001</v>
      </c>
      <c r="F7" s="116">
        <f>F12</f>
        <v>1735</v>
      </c>
      <c r="G7" s="24"/>
      <c r="H7" s="24"/>
      <c r="I7" s="116">
        <f>I9+I13</f>
        <v>64159.86</v>
      </c>
    </row>
    <row r="8" spans="1:10" ht="15.75" customHeight="1" x14ac:dyDescent="0.2">
      <c r="A8" s="27" t="s">
        <v>43</v>
      </c>
      <c r="B8" s="22" t="s">
        <v>44</v>
      </c>
      <c r="C8" s="129">
        <v>120</v>
      </c>
      <c r="D8" s="28"/>
      <c r="E8" s="22" t="s">
        <v>42</v>
      </c>
      <c r="F8" s="22" t="s">
        <v>42</v>
      </c>
      <c r="G8" s="22" t="s">
        <v>42</v>
      </c>
      <c r="H8" s="22" t="s">
        <v>42</v>
      </c>
      <c r="I8" s="27"/>
    </row>
    <row r="9" spans="1:10" ht="15.75" customHeight="1" x14ac:dyDescent="0.2">
      <c r="A9" s="27" t="s">
        <v>45</v>
      </c>
      <c r="B9" s="22" t="s">
        <v>46</v>
      </c>
      <c r="C9" s="129">
        <v>130</v>
      </c>
      <c r="D9" s="28">
        <f>E9+I9</f>
        <v>1300035.0900000001</v>
      </c>
      <c r="E9" s="103">
        <v>1236434.0900000001</v>
      </c>
      <c r="F9" s="22" t="s">
        <v>42</v>
      </c>
      <c r="G9" s="22" t="s">
        <v>42</v>
      </c>
      <c r="H9" s="27"/>
      <c r="I9" s="103">
        <v>63601</v>
      </c>
    </row>
    <row r="10" spans="1:10" ht="24.75" customHeight="1" x14ac:dyDescent="0.2">
      <c r="A10" s="27" t="s">
        <v>48</v>
      </c>
      <c r="B10" s="22" t="s">
        <v>47</v>
      </c>
      <c r="C10" s="129" t="s">
        <v>0</v>
      </c>
      <c r="D10" s="28"/>
      <c r="E10" s="22" t="s">
        <v>42</v>
      </c>
      <c r="F10" s="22" t="s">
        <v>42</v>
      </c>
      <c r="G10" s="22" t="s">
        <v>42</v>
      </c>
      <c r="H10" s="22" t="s">
        <v>42</v>
      </c>
      <c r="I10" s="27"/>
    </row>
    <row r="11" spans="1:10" ht="62.25" customHeight="1" x14ac:dyDescent="0.2">
      <c r="A11" s="27" t="s">
        <v>49</v>
      </c>
      <c r="B11" s="22" t="s">
        <v>50</v>
      </c>
      <c r="C11" s="129" t="s">
        <v>0</v>
      </c>
      <c r="D11" s="28"/>
      <c r="E11" s="22" t="s">
        <v>42</v>
      </c>
      <c r="F11" s="22" t="s">
        <v>42</v>
      </c>
      <c r="G11" s="22" t="s">
        <v>42</v>
      </c>
      <c r="H11" s="22" t="s">
        <v>42</v>
      </c>
      <c r="I11" s="27"/>
    </row>
    <row r="12" spans="1:10" ht="26.25" customHeight="1" x14ac:dyDescent="0.2">
      <c r="A12" s="27" t="s">
        <v>51</v>
      </c>
      <c r="B12" s="22" t="s">
        <v>52</v>
      </c>
      <c r="C12" s="129">
        <v>180</v>
      </c>
      <c r="D12" s="28">
        <f>F12</f>
        <v>1735</v>
      </c>
      <c r="E12" s="22" t="s">
        <v>42</v>
      </c>
      <c r="F12" s="103">
        <f>F15</f>
        <v>1735</v>
      </c>
      <c r="G12" s="27"/>
      <c r="H12" s="22" t="s">
        <v>42</v>
      </c>
      <c r="I12" s="22" t="s">
        <v>42</v>
      </c>
    </row>
    <row r="13" spans="1:10" ht="13.5" customHeight="1" x14ac:dyDescent="0.2">
      <c r="A13" s="27" t="s">
        <v>53</v>
      </c>
      <c r="B13" s="22" t="s">
        <v>54</v>
      </c>
      <c r="C13" s="129">
        <v>180</v>
      </c>
      <c r="D13" s="28">
        <f>I13</f>
        <v>558.86</v>
      </c>
      <c r="E13" s="22" t="s">
        <v>42</v>
      </c>
      <c r="F13" s="22" t="s">
        <v>42</v>
      </c>
      <c r="G13" s="22" t="s">
        <v>42</v>
      </c>
      <c r="H13" s="22" t="s">
        <v>42</v>
      </c>
      <c r="I13" s="27">
        <v>558.86</v>
      </c>
    </row>
    <row r="14" spans="1:10" ht="15.75" customHeight="1" x14ac:dyDescent="0.2">
      <c r="A14" s="27" t="s">
        <v>55</v>
      </c>
      <c r="B14" s="22" t="s">
        <v>56</v>
      </c>
      <c r="C14" s="22" t="s">
        <v>122</v>
      </c>
      <c r="D14" s="28"/>
      <c r="E14" s="22" t="s">
        <v>42</v>
      </c>
      <c r="F14" s="22" t="s">
        <v>42</v>
      </c>
      <c r="G14" s="22" t="s">
        <v>42</v>
      </c>
      <c r="H14" s="22" t="s">
        <v>42</v>
      </c>
      <c r="I14" s="27"/>
    </row>
    <row r="15" spans="1:10" ht="14.25" customHeight="1" x14ac:dyDescent="0.2">
      <c r="A15" s="24" t="s">
        <v>57</v>
      </c>
      <c r="B15" s="25" t="s">
        <v>58</v>
      </c>
      <c r="C15" s="22" t="s">
        <v>42</v>
      </c>
      <c r="D15" s="26">
        <f>E15+F15+G15+H15+I15</f>
        <v>1321861.3915325641</v>
      </c>
      <c r="E15" s="26">
        <f>E16+E22+E23+E27+E28+E29</f>
        <v>1256570.6915325641</v>
      </c>
      <c r="F15" s="26">
        <f>F16+F22+F23+F27+F28+F29</f>
        <v>1735</v>
      </c>
      <c r="G15" s="26">
        <f>G16+G22+G23+G27+G28+G29</f>
        <v>0</v>
      </c>
      <c r="H15" s="26">
        <f>H16+H22+H23+H27+H28+H29</f>
        <v>0</v>
      </c>
      <c r="I15" s="26">
        <f>I16+I22+I23+I27+I28+I29</f>
        <v>63555.700000000004</v>
      </c>
    </row>
    <row r="16" spans="1:10" ht="25.5" customHeight="1" x14ac:dyDescent="0.2">
      <c r="A16" s="29" t="s">
        <v>124</v>
      </c>
      <c r="B16" s="22">
        <v>210</v>
      </c>
      <c r="C16" s="22"/>
      <c r="D16" s="26">
        <f t="shared" ref="D16:D45" si="0">E16+F16+G16+H16+I16</f>
        <v>1044244.46322</v>
      </c>
      <c r="E16" s="28">
        <f>E17+E20+E21</f>
        <v>1044244.46322</v>
      </c>
      <c r="F16" s="28">
        <f>F17+F20+F21</f>
        <v>0</v>
      </c>
      <c r="G16" s="28">
        <f>G17+G20+G21</f>
        <v>0</v>
      </c>
      <c r="H16" s="28">
        <f>H17+H20+H21</f>
        <v>0</v>
      </c>
      <c r="I16" s="28">
        <f>I17+I20+I21</f>
        <v>0</v>
      </c>
    </row>
    <row r="17" spans="1:15" ht="49.5" customHeight="1" x14ac:dyDescent="0.2">
      <c r="A17" s="30" t="s">
        <v>123</v>
      </c>
      <c r="B17" s="22">
        <v>211</v>
      </c>
      <c r="C17" s="22"/>
      <c r="D17" s="26">
        <f t="shared" si="0"/>
        <v>1044244.46322</v>
      </c>
      <c r="E17" s="28">
        <f>E18+E19</f>
        <v>1044244.46322</v>
      </c>
      <c r="F17" s="28">
        <f>F18+F19</f>
        <v>0</v>
      </c>
      <c r="G17" s="28">
        <f>G18+G19</f>
        <v>0</v>
      </c>
      <c r="H17" s="28">
        <f>H18+H19</f>
        <v>0</v>
      </c>
      <c r="I17" s="28">
        <f>I18+I19</f>
        <v>0</v>
      </c>
      <c r="K17" s="112" t="s">
        <v>471</v>
      </c>
      <c r="L17" s="112"/>
      <c r="M17" s="112">
        <f>M18+M19</f>
        <v>824746.3</v>
      </c>
    </row>
    <row r="18" spans="1:15" ht="24.75" customHeight="1" x14ac:dyDescent="0.2">
      <c r="A18" s="31" t="s">
        <v>132</v>
      </c>
      <c r="B18" s="22" t="s">
        <v>133</v>
      </c>
      <c r="C18" s="22">
        <v>111</v>
      </c>
      <c r="D18" s="26">
        <f t="shared" si="0"/>
        <v>824746.3</v>
      </c>
      <c r="E18" s="28">
        <f>'об. (210) 1'!J18+'об. (210) 1'!J32+'об. (210) 1'!J59</f>
        <v>824746.3</v>
      </c>
      <c r="F18" s="27"/>
      <c r="G18" s="27"/>
      <c r="H18" s="27"/>
      <c r="I18" s="27">
        <f>'об. (210) 1'!J46</f>
        <v>0</v>
      </c>
      <c r="K18" s="54" t="s">
        <v>472</v>
      </c>
      <c r="L18" s="54">
        <v>211</v>
      </c>
      <c r="M18" s="54">
        <f>'об. (210) 1'!J18</f>
        <v>782030.69000000006</v>
      </c>
    </row>
    <row r="19" spans="1:15" ht="120.75" customHeight="1" x14ac:dyDescent="0.2">
      <c r="A19" s="31" t="s">
        <v>134</v>
      </c>
      <c r="B19" s="22" t="s">
        <v>135</v>
      </c>
      <c r="C19" s="22">
        <v>119</v>
      </c>
      <c r="D19" s="26">
        <f t="shared" si="0"/>
        <v>219498.16321999999</v>
      </c>
      <c r="E19" s="103">
        <f>'об. (210) 4'!D19+'об. (210) 4'!D55</f>
        <v>219498.16321999999</v>
      </c>
      <c r="F19" s="27"/>
      <c r="G19" s="27"/>
      <c r="H19" s="27"/>
      <c r="I19" s="103">
        <f>'об. (210) 4'!D37</f>
        <v>0</v>
      </c>
      <c r="K19" s="54" t="s">
        <v>473</v>
      </c>
      <c r="L19" s="54">
        <v>211</v>
      </c>
      <c r="M19" s="54">
        <f>'об. (210) 1'!J32+'об. (210) 1'!J59</f>
        <v>42715.61</v>
      </c>
    </row>
    <row r="20" spans="1:15" ht="42.75" customHeight="1" x14ac:dyDescent="0.2">
      <c r="A20" s="30" t="s">
        <v>130</v>
      </c>
      <c r="B20" s="22">
        <v>212</v>
      </c>
      <c r="C20" s="22">
        <v>112</v>
      </c>
      <c r="D20" s="26">
        <f t="shared" si="0"/>
        <v>0</v>
      </c>
      <c r="E20" s="27">
        <f>'об.(210) 2'!F19</f>
        <v>0</v>
      </c>
      <c r="F20" s="27"/>
      <c r="G20" s="27"/>
      <c r="H20" s="27"/>
      <c r="I20" s="27"/>
      <c r="K20" s="54" t="s">
        <v>472</v>
      </c>
      <c r="L20" s="54">
        <v>213</v>
      </c>
      <c r="M20" s="54">
        <f>'об. (210) 4'!D19</f>
        <v>209014.049</v>
      </c>
      <c r="N20" s="18" t="s">
        <v>473</v>
      </c>
      <c r="O20" s="18">
        <f>'об. (210) 4'!D55</f>
        <v>10484.114219999999</v>
      </c>
    </row>
    <row r="21" spans="1:15" ht="22.5" customHeight="1" x14ac:dyDescent="0.2">
      <c r="A21" s="30" t="s">
        <v>131</v>
      </c>
      <c r="B21" s="22">
        <v>213</v>
      </c>
      <c r="C21" s="22"/>
      <c r="D21" s="26">
        <f t="shared" si="0"/>
        <v>0</v>
      </c>
      <c r="E21" s="27">
        <f>'об. (210) 3'!F12</f>
        <v>0</v>
      </c>
      <c r="F21" s="27"/>
      <c r="G21" s="27"/>
      <c r="H21" s="27"/>
      <c r="I21" s="27"/>
      <c r="K21" s="112" t="s">
        <v>471</v>
      </c>
      <c r="L21" s="112">
        <v>212</v>
      </c>
      <c r="M21" s="112">
        <f>M22+M23</f>
        <v>0</v>
      </c>
    </row>
    <row r="22" spans="1:15" ht="29.25" customHeight="1" x14ac:dyDescent="0.2">
      <c r="A22" s="29" t="s">
        <v>125</v>
      </c>
      <c r="B22" s="22">
        <v>220</v>
      </c>
      <c r="C22" s="22">
        <v>112</v>
      </c>
      <c r="D22" s="26">
        <f t="shared" si="0"/>
        <v>22000</v>
      </c>
      <c r="E22" s="140">
        <f>'об. (220)'!E11</f>
        <v>22000</v>
      </c>
      <c r="F22" s="24"/>
      <c r="G22" s="24"/>
      <c r="H22" s="24"/>
      <c r="I22" s="24"/>
      <c r="K22" s="54"/>
      <c r="L22" s="54">
        <v>212</v>
      </c>
      <c r="M22" s="54"/>
    </row>
    <row r="23" spans="1:15" ht="28.5" customHeight="1" x14ac:dyDescent="0.2">
      <c r="A23" s="29" t="s">
        <v>126</v>
      </c>
      <c r="B23" s="22">
        <v>230</v>
      </c>
      <c r="C23" s="22">
        <v>851</v>
      </c>
      <c r="D23" s="26">
        <f t="shared" si="0"/>
        <v>27392.34</v>
      </c>
      <c r="E23" s="26">
        <f>E24+E25+E26</f>
        <v>27392.34</v>
      </c>
      <c r="F23" s="28">
        <f>F24+F25+F26</f>
        <v>0</v>
      </c>
      <c r="G23" s="28">
        <f>G24+G25+G26</f>
        <v>0</v>
      </c>
      <c r="H23" s="28">
        <f>H24+H25+H26</f>
        <v>0</v>
      </c>
      <c r="I23" s="28">
        <f>I24+I25+I26</f>
        <v>0</v>
      </c>
      <c r="K23" s="54"/>
      <c r="L23" s="54">
        <v>222</v>
      </c>
      <c r="M23" s="54"/>
    </row>
    <row r="24" spans="1:15" ht="30" customHeight="1" x14ac:dyDescent="0.2">
      <c r="A24" s="30" t="s">
        <v>136</v>
      </c>
      <c r="B24" s="22">
        <v>231</v>
      </c>
      <c r="C24" s="22"/>
      <c r="D24" s="26">
        <f t="shared" si="0"/>
        <v>11608</v>
      </c>
      <c r="E24" s="104">
        <f>'об.(230)'!E14</f>
        <v>11608</v>
      </c>
      <c r="F24" s="27"/>
      <c r="G24" s="27"/>
      <c r="H24" s="27"/>
      <c r="I24" s="27"/>
      <c r="K24" s="54" t="s">
        <v>472</v>
      </c>
      <c r="L24" s="54">
        <v>220</v>
      </c>
      <c r="M24" s="54">
        <f>'об. (220)'!E11</f>
        <v>22000</v>
      </c>
    </row>
    <row r="25" spans="1:15" ht="20.25" customHeight="1" x14ac:dyDescent="0.2">
      <c r="A25" s="30" t="s">
        <v>137</v>
      </c>
      <c r="B25" s="22">
        <v>232</v>
      </c>
      <c r="C25" s="22"/>
      <c r="D25" s="26">
        <f t="shared" si="0"/>
        <v>14929</v>
      </c>
      <c r="E25" s="104">
        <f>'об.(230)'!E22</f>
        <v>14929</v>
      </c>
      <c r="F25" s="27"/>
      <c r="G25" s="27"/>
      <c r="H25" s="27"/>
      <c r="I25" s="27"/>
      <c r="K25" s="54" t="s">
        <v>472</v>
      </c>
      <c r="L25" s="54">
        <v>310</v>
      </c>
      <c r="M25" s="54">
        <f>'об. (260) 7'!E23</f>
        <v>0</v>
      </c>
    </row>
    <row r="26" spans="1:15" ht="20.25" customHeight="1" x14ac:dyDescent="0.2">
      <c r="A26" s="30" t="s">
        <v>138</v>
      </c>
      <c r="B26" s="22">
        <v>233</v>
      </c>
      <c r="C26" s="22"/>
      <c r="D26" s="26">
        <f t="shared" si="0"/>
        <v>855.34</v>
      </c>
      <c r="E26" s="104">
        <f>'об.(230)'!E30</f>
        <v>855.34</v>
      </c>
      <c r="F26" s="27"/>
      <c r="G26" s="27"/>
      <c r="H26" s="27"/>
      <c r="I26" s="27"/>
      <c r="K26" s="54" t="s">
        <v>471</v>
      </c>
      <c r="L26" s="54">
        <v>340</v>
      </c>
      <c r="M26" s="54">
        <f>M27+M28</f>
        <v>42654.729999999996</v>
      </c>
    </row>
    <row r="27" spans="1:15" ht="27" customHeight="1" x14ac:dyDescent="0.2">
      <c r="A27" s="29" t="s">
        <v>127</v>
      </c>
      <c r="B27" s="22">
        <v>240</v>
      </c>
      <c r="C27" s="22"/>
      <c r="D27" s="26">
        <f t="shared" si="0"/>
        <v>0</v>
      </c>
      <c r="E27" s="104">
        <f>'об. (240)'!E11</f>
        <v>0</v>
      </c>
      <c r="F27" s="27"/>
      <c r="G27" s="27"/>
      <c r="H27" s="27"/>
      <c r="I27" s="27"/>
      <c r="K27" s="54" t="s">
        <v>472</v>
      </c>
      <c r="L27" s="54">
        <v>340</v>
      </c>
      <c r="M27" s="54">
        <f>'об. (260) 8'!F38</f>
        <v>0</v>
      </c>
    </row>
    <row r="28" spans="1:15" ht="23.25" customHeight="1" x14ac:dyDescent="0.2">
      <c r="A28" s="29" t="s">
        <v>128</v>
      </c>
      <c r="B28" s="22">
        <v>250</v>
      </c>
      <c r="C28" s="22"/>
      <c r="D28" s="26">
        <f t="shared" si="0"/>
        <v>0</v>
      </c>
      <c r="E28" s="104">
        <f>'об. (250)'!E11</f>
        <v>0</v>
      </c>
      <c r="F28" s="27"/>
      <c r="G28" s="27"/>
      <c r="H28" s="27"/>
      <c r="I28" s="27"/>
      <c r="K28" s="54" t="s">
        <v>473</v>
      </c>
      <c r="L28" s="54">
        <v>340</v>
      </c>
      <c r="M28" s="54">
        <f>'об. (260) 8'!F29</f>
        <v>42654.729999999996</v>
      </c>
    </row>
    <row r="29" spans="1:15" ht="28.5" customHeight="1" x14ac:dyDescent="0.2">
      <c r="A29" s="29" t="s">
        <v>129</v>
      </c>
      <c r="B29" s="22">
        <v>260</v>
      </c>
      <c r="C29" s="22" t="s">
        <v>42</v>
      </c>
      <c r="D29" s="26">
        <f t="shared" si="0"/>
        <v>228224.58831256401</v>
      </c>
      <c r="E29" s="26">
        <f>E30+E31+E32+E33+E34+E35+E36+E37</f>
        <v>162933.888312564</v>
      </c>
      <c r="F29" s="26">
        <f>F30+F31+F32+F33+F34+F35+F36+F37</f>
        <v>1735</v>
      </c>
      <c r="G29" s="26">
        <f>G30+G31+G32+G33+G34+G35+G36+G37</f>
        <v>0</v>
      </c>
      <c r="H29" s="26">
        <f>H30+H31+H32+H33+H34+H35+H36+H37</f>
        <v>0</v>
      </c>
      <c r="I29" s="26">
        <f>I30+I31+I32+I33+I34+I35+I36+I37</f>
        <v>63555.700000000004</v>
      </c>
    </row>
    <row r="30" spans="1:15" ht="13.5" customHeight="1" x14ac:dyDescent="0.2">
      <c r="A30" s="30" t="s">
        <v>139</v>
      </c>
      <c r="B30" s="22">
        <v>261</v>
      </c>
      <c r="C30" s="22">
        <v>244</v>
      </c>
      <c r="D30" s="26">
        <f t="shared" si="0"/>
        <v>0</v>
      </c>
      <c r="E30" s="104">
        <f>'об. (260) 1'!F13</f>
        <v>0</v>
      </c>
      <c r="F30" s="27"/>
      <c r="G30" s="27"/>
      <c r="H30" s="27"/>
      <c r="I30" s="27"/>
    </row>
    <row r="31" spans="1:15" ht="19.5" customHeight="1" x14ac:dyDescent="0.2">
      <c r="A31" s="30" t="s">
        <v>140</v>
      </c>
      <c r="B31" s="22">
        <v>262</v>
      </c>
      <c r="C31" s="22"/>
      <c r="D31" s="26">
        <f t="shared" si="0"/>
        <v>0</v>
      </c>
      <c r="E31" s="104">
        <f>'об. (260) 2'!E12</f>
        <v>0</v>
      </c>
      <c r="F31" s="27"/>
      <c r="G31" s="27"/>
      <c r="H31" s="27"/>
      <c r="I31" s="27"/>
    </row>
    <row r="32" spans="1:15" ht="26.25" customHeight="1" x14ac:dyDescent="0.2">
      <c r="A32" s="30" t="s">
        <v>141</v>
      </c>
      <c r="B32" s="22">
        <v>263</v>
      </c>
      <c r="C32" s="22">
        <v>244</v>
      </c>
      <c r="D32" s="26">
        <f t="shared" si="0"/>
        <v>60177.738312563997</v>
      </c>
      <c r="E32" s="104">
        <f>'об. (260) 3'!F20</f>
        <v>60177.738312563997</v>
      </c>
      <c r="F32" s="27"/>
      <c r="G32" s="27"/>
      <c r="H32" s="27"/>
      <c r="I32" s="27"/>
    </row>
    <row r="33" spans="1:9" ht="26.25" customHeight="1" x14ac:dyDescent="0.2">
      <c r="A33" s="30" t="s">
        <v>142</v>
      </c>
      <c r="B33" s="22">
        <v>264</v>
      </c>
      <c r="C33" s="22"/>
      <c r="D33" s="26">
        <f t="shared" si="0"/>
        <v>0</v>
      </c>
      <c r="E33" s="104">
        <f>'об. (260) 4'!E13</f>
        <v>0</v>
      </c>
      <c r="F33" s="27"/>
      <c r="G33" s="27"/>
      <c r="H33" s="27"/>
      <c r="I33" s="27"/>
    </row>
    <row r="34" spans="1:9" ht="33.75" customHeight="1" x14ac:dyDescent="0.2">
      <c r="A34" s="30" t="s">
        <v>143</v>
      </c>
      <c r="B34" s="22">
        <v>265</v>
      </c>
      <c r="C34" s="22">
        <v>244</v>
      </c>
      <c r="D34" s="26">
        <f t="shared" si="0"/>
        <v>24651.66</v>
      </c>
      <c r="E34" s="103">
        <f>'об. (260) 5'!E29</f>
        <v>22358</v>
      </c>
      <c r="F34" s="103">
        <f>'об. (260) 5'!E37</f>
        <v>1735</v>
      </c>
      <c r="G34" s="27"/>
      <c r="H34" s="27"/>
      <c r="I34" s="27">
        <f>'об. (260) 5'!E46</f>
        <v>558.66</v>
      </c>
    </row>
    <row r="35" spans="1:9" ht="26.25" customHeight="1" x14ac:dyDescent="0.2">
      <c r="A35" s="30" t="s">
        <v>144</v>
      </c>
      <c r="B35" s="22">
        <v>266</v>
      </c>
      <c r="C35" s="22">
        <v>244</v>
      </c>
      <c r="D35" s="26">
        <f t="shared" si="0"/>
        <v>37743.42</v>
      </c>
      <c r="E35" s="104">
        <f>'об. (260) 6'!D16</f>
        <v>37743.42</v>
      </c>
      <c r="F35" s="27"/>
      <c r="G35" s="27"/>
      <c r="H35" s="27"/>
      <c r="I35" s="104">
        <f>'об. (260) 6'!D25</f>
        <v>0</v>
      </c>
    </row>
    <row r="36" spans="1:9" ht="26.25" customHeight="1" x14ac:dyDescent="0.2">
      <c r="A36" s="30" t="s">
        <v>145</v>
      </c>
      <c r="B36" s="22">
        <v>267</v>
      </c>
      <c r="C36" s="22"/>
      <c r="D36" s="26">
        <f t="shared" si="0"/>
        <v>0</v>
      </c>
      <c r="E36" s="104">
        <f>'об. (260) 7'!E15+'об. (260) 7'!E23</f>
        <v>0</v>
      </c>
      <c r="F36" s="27"/>
      <c r="G36" s="27"/>
      <c r="H36" s="27"/>
      <c r="I36" s="27"/>
    </row>
    <row r="37" spans="1:9" ht="27" customHeight="1" x14ac:dyDescent="0.2">
      <c r="A37" s="30" t="s">
        <v>146</v>
      </c>
      <c r="B37" s="22">
        <v>268</v>
      </c>
      <c r="C37" s="22">
        <v>244</v>
      </c>
      <c r="D37" s="26">
        <f>E37+F37+G37+H37+I37</f>
        <v>105651.76999999999</v>
      </c>
      <c r="E37" s="104">
        <f>'об. (260) 8'!F29+'об. (260) 8'!F38</f>
        <v>42654.729999999996</v>
      </c>
      <c r="F37" s="27"/>
      <c r="G37" s="27"/>
      <c r="H37" s="27"/>
      <c r="I37" s="104">
        <f>'об. (260) 8'!F48</f>
        <v>62997.04</v>
      </c>
    </row>
    <row r="38" spans="1:9" ht="30.75" customHeight="1" x14ac:dyDescent="0.2">
      <c r="A38" s="24" t="s">
        <v>147</v>
      </c>
      <c r="B38" s="25">
        <v>300</v>
      </c>
      <c r="C38" s="22"/>
      <c r="D38" s="26">
        <f t="shared" si="0"/>
        <v>0</v>
      </c>
      <c r="E38" s="27"/>
      <c r="F38" s="27"/>
      <c r="G38" s="27"/>
      <c r="H38" s="27"/>
      <c r="I38" s="27"/>
    </row>
    <row r="39" spans="1:9" ht="20.25" customHeight="1" x14ac:dyDescent="0.2">
      <c r="A39" s="32" t="s">
        <v>148</v>
      </c>
      <c r="B39" s="22">
        <v>310</v>
      </c>
      <c r="C39" s="22"/>
      <c r="D39" s="26">
        <f t="shared" si="0"/>
        <v>0</v>
      </c>
      <c r="E39" s="27"/>
      <c r="F39" s="27"/>
      <c r="G39" s="27"/>
      <c r="H39" s="27"/>
      <c r="I39" s="27"/>
    </row>
    <row r="40" spans="1:9" ht="20.25" customHeight="1" x14ac:dyDescent="0.2">
      <c r="A40" s="32" t="s">
        <v>149</v>
      </c>
      <c r="B40" s="22">
        <v>320</v>
      </c>
      <c r="C40" s="22"/>
      <c r="D40" s="26">
        <f t="shared" si="0"/>
        <v>0</v>
      </c>
      <c r="E40" s="27"/>
      <c r="F40" s="27"/>
      <c r="G40" s="27"/>
      <c r="H40" s="27"/>
      <c r="I40" s="27"/>
    </row>
    <row r="41" spans="1:9" ht="32.25" customHeight="1" x14ac:dyDescent="0.2">
      <c r="A41" s="24" t="s">
        <v>152</v>
      </c>
      <c r="B41" s="25">
        <v>400</v>
      </c>
      <c r="C41" s="22"/>
      <c r="D41" s="26">
        <f t="shared" si="0"/>
        <v>0</v>
      </c>
      <c r="E41" s="27"/>
      <c r="F41" s="27"/>
      <c r="G41" s="27"/>
      <c r="H41" s="27"/>
      <c r="I41" s="27"/>
    </row>
    <row r="42" spans="1:9" ht="17.25" customHeight="1" x14ac:dyDescent="0.2">
      <c r="A42" s="32" t="s">
        <v>150</v>
      </c>
      <c r="B42" s="22">
        <v>410</v>
      </c>
      <c r="C42" s="22"/>
      <c r="D42" s="26">
        <f t="shared" si="0"/>
        <v>0</v>
      </c>
      <c r="E42" s="27"/>
      <c r="F42" s="27"/>
      <c r="G42" s="27"/>
      <c r="H42" s="27"/>
      <c r="I42" s="27"/>
    </row>
    <row r="43" spans="1:9" ht="16.5" customHeight="1" x14ac:dyDescent="0.2">
      <c r="A43" s="32" t="s">
        <v>151</v>
      </c>
      <c r="B43" s="22">
        <v>420</v>
      </c>
      <c r="C43" s="22"/>
      <c r="D43" s="26">
        <f t="shared" si="0"/>
        <v>0</v>
      </c>
      <c r="E43" s="27"/>
      <c r="F43" s="27"/>
      <c r="G43" s="27"/>
      <c r="H43" s="27"/>
      <c r="I43" s="27"/>
    </row>
    <row r="44" spans="1:9" ht="9.75" customHeight="1" x14ac:dyDescent="0.2">
      <c r="A44" s="24" t="s">
        <v>153</v>
      </c>
      <c r="B44" s="25">
        <v>500</v>
      </c>
      <c r="C44" s="22"/>
      <c r="D44" s="26">
        <f t="shared" si="0"/>
        <v>22759.09</v>
      </c>
      <c r="E44" s="27">
        <v>21392.49</v>
      </c>
      <c r="F44" s="27"/>
      <c r="G44" s="27"/>
      <c r="H44" s="27"/>
      <c r="I44" s="27">
        <v>1366.6</v>
      </c>
    </row>
    <row r="45" spans="1:9" ht="15.75" customHeight="1" x14ac:dyDescent="0.2">
      <c r="A45" s="24" t="s">
        <v>60</v>
      </c>
      <c r="B45" s="25">
        <v>600</v>
      </c>
      <c r="C45" s="22"/>
      <c r="D45" s="26">
        <f t="shared" si="0"/>
        <v>3226.6484674359649</v>
      </c>
      <c r="E45" s="103">
        <f>E7-E15+E44</f>
        <v>1255.8884674359688</v>
      </c>
      <c r="F45" s="27"/>
      <c r="G45" s="27"/>
      <c r="H45" s="27"/>
      <c r="I45" s="103">
        <f>I7-I15+I44</f>
        <v>1970.7599999999961</v>
      </c>
    </row>
    <row r="50" spans="1:9" x14ac:dyDescent="0.2">
      <c r="A50" s="17" t="s">
        <v>0</v>
      </c>
      <c r="I50" s="20" t="s">
        <v>120</v>
      </c>
    </row>
    <row r="51" spans="1:9" ht="41.25" customHeight="1" x14ac:dyDescent="0.2">
      <c r="A51" s="157" t="s">
        <v>543</v>
      </c>
      <c r="B51" s="157"/>
      <c r="C51" s="157"/>
      <c r="D51" s="157"/>
      <c r="E51" s="157"/>
      <c r="F51" s="157"/>
      <c r="G51" s="157"/>
      <c r="H51" s="157"/>
      <c r="I51" s="157"/>
    </row>
    <row r="52" spans="1:9" x14ac:dyDescent="0.2">
      <c r="A52" s="158" t="s">
        <v>20</v>
      </c>
      <c r="B52" s="158" t="s">
        <v>21</v>
      </c>
      <c r="C52" s="158" t="s">
        <v>22</v>
      </c>
      <c r="D52" s="158" t="s">
        <v>23</v>
      </c>
      <c r="E52" s="158"/>
      <c r="F52" s="158"/>
      <c r="G52" s="158"/>
      <c r="H52" s="158"/>
      <c r="I52" s="158"/>
    </row>
    <row r="53" spans="1:9" x14ac:dyDescent="0.2">
      <c r="A53" s="159" t="s">
        <v>0</v>
      </c>
      <c r="B53" s="159" t="s">
        <v>0</v>
      </c>
      <c r="C53" s="159" t="s">
        <v>0</v>
      </c>
      <c r="D53" s="160" t="s">
        <v>24</v>
      </c>
      <c r="E53" s="158" t="s">
        <v>25</v>
      </c>
      <c r="F53" s="158"/>
      <c r="G53" s="158"/>
      <c r="H53" s="158"/>
      <c r="I53" s="158"/>
    </row>
    <row r="54" spans="1:9" ht="76.5" x14ac:dyDescent="0.2">
      <c r="A54" s="159" t="s">
        <v>0</v>
      </c>
      <c r="B54" s="159" t="s">
        <v>0</v>
      </c>
      <c r="C54" s="159" t="s">
        <v>0</v>
      </c>
      <c r="D54" s="161" t="s">
        <v>0</v>
      </c>
      <c r="E54" s="22" t="s">
        <v>26</v>
      </c>
      <c r="F54" s="22" t="s">
        <v>27</v>
      </c>
      <c r="G54" s="22" t="s">
        <v>28</v>
      </c>
      <c r="H54" s="22" t="s">
        <v>29</v>
      </c>
      <c r="I54" s="22" t="s">
        <v>30</v>
      </c>
    </row>
    <row r="55" spans="1:9" x14ac:dyDescent="0.2">
      <c r="A55" s="22" t="s">
        <v>31</v>
      </c>
      <c r="B55" s="22" t="s">
        <v>32</v>
      </c>
      <c r="C55" s="22" t="s">
        <v>33</v>
      </c>
      <c r="D55" s="23" t="s">
        <v>34</v>
      </c>
      <c r="E55" s="22" t="s">
        <v>35</v>
      </c>
      <c r="F55" s="22" t="s">
        <v>36</v>
      </c>
      <c r="G55" s="22">
        <v>7</v>
      </c>
      <c r="H55" s="22" t="s">
        <v>38</v>
      </c>
      <c r="I55" s="22" t="s">
        <v>39</v>
      </c>
    </row>
    <row r="56" spans="1:9" x14ac:dyDescent="0.2">
      <c r="A56" s="24" t="s">
        <v>40</v>
      </c>
      <c r="B56" s="25" t="s">
        <v>41</v>
      </c>
      <c r="C56" s="22" t="s">
        <v>42</v>
      </c>
      <c r="D56" s="26"/>
      <c r="E56" s="116"/>
      <c r="F56" s="116"/>
      <c r="G56" s="24"/>
      <c r="H56" s="24"/>
      <c r="I56" s="116"/>
    </row>
    <row r="57" spans="1:9" x14ac:dyDescent="0.2">
      <c r="A57" s="27" t="s">
        <v>43</v>
      </c>
      <c r="B57" s="22" t="s">
        <v>44</v>
      </c>
      <c r="C57" s="129">
        <v>120</v>
      </c>
      <c r="D57" s="28"/>
      <c r="E57" s="22"/>
      <c r="F57" s="22"/>
      <c r="G57" s="22"/>
      <c r="H57" s="22"/>
      <c r="I57" s="27"/>
    </row>
    <row r="58" spans="1:9" x14ac:dyDescent="0.2">
      <c r="A58" s="27" t="s">
        <v>45</v>
      </c>
      <c r="B58" s="22" t="s">
        <v>46</v>
      </c>
      <c r="C58" s="129">
        <v>130</v>
      </c>
      <c r="D58" s="28"/>
      <c r="E58" s="103"/>
      <c r="F58" s="22"/>
      <c r="G58" s="22"/>
      <c r="H58" s="27"/>
      <c r="I58" s="103"/>
    </row>
    <row r="59" spans="1:9" ht="25.5" x14ac:dyDescent="0.2">
      <c r="A59" s="27" t="s">
        <v>48</v>
      </c>
      <c r="B59" s="22" t="s">
        <v>47</v>
      </c>
      <c r="C59" s="129" t="s">
        <v>0</v>
      </c>
      <c r="D59" s="28"/>
      <c r="E59" s="22"/>
      <c r="F59" s="22"/>
      <c r="G59" s="22"/>
      <c r="H59" s="22"/>
      <c r="I59" s="27"/>
    </row>
    <row r="60" spans="1:9" ht="63.75" x14ac:dyDescent="0.2">
      <c r="A60" s="27" t="s">
        <v>49</v>
      </c>
      <c r="B60" s="22" t="s">
        <v>50</v>
      </c>
      <c r="C60" s="129" t="s">
        <v>0</v>
      </c>
      <c r="D60" s="28"/>
      <c r="E60" s="22"/>
      <c r="F60" s="22"/>
      <c r="G60" s="22"/>
      <c r="H60" s="22"/>
      <c r="I60" s="27"/>
    </row>
    <row r="61" spans="1:9" ht="25.5" x14ac:dyDescent="0.2">
      <c r="A61" s="27" t="s">
        <v>51</v>
      </c>
      <c r="B61" s="22" t="s">
        <v>52</v>
      </c>
      <c r="C61" s="129">
        <v>180</v>
      </c>
      <c r="D61" s="28"/>
      <c r="E61" s="22"/>
      <c r="F61" s="103"/>
      <c r="G61" s="27"/>
      <c r="H61" s="22"/>
      <c r="I61" s="22"/>
    </row>
    <row r="62" spans="1:9" x14ac:dyDescent="0.2">
      <c r="A62" s="27" t="s">
        <v>53</v>
      </c>
      <c r="B62" s="22" t="s">
        <v>54</v>
      </c>
      <c r="C62" s="129">
        <v>180</v>
      </c>
      <c r="D62" s="28"/>
      <c r="E62" s="22"/>
      <c r="F62" s="22"/>
      <c r="G62" s="22"/>
      <c r="H62" s="22"/>
      <c r="I62" s="27"/>
    </row>
    <row r="63" spans="1:9" x14ac:dyDescent="0.2">
      <c r="A63" s="27" t="s">
        <v>55</v>
      </c>
      <c r="B63" s="22" t="s">
        <v>56</v>
      </c>
      <c r="C63" s="22" t="s">
        <v>122</v>
      </c>
      <c r="D63" s="28"/>
      <c r="E63" s="22"/>
      <c r="F63" s="22"/>
      <c r="G63" s="22"/>
      <c r="H63" s="22"/>
      <c r="I63" s="27"/>
    </row>
    <row r="64" spans="1:9" x14ac:dyDescent="0.2">
      <c r="A64" s="24" t="s">
        <v>57</v>
      </c>
      <c r="B64" s="25" t="s">
        <v>58</v>
      </c>
      <c r="C64" s="22" t="s">
        <v>42</v>
      </c>
      <c r="D64" s="26"/>
      <c r="E64" s="26"/>
      <c r="F64" s="26"/>
      <c r="G64" s="26"/>
      <c r="H64" s="26"/>
      <c r="I64" s="26"/>
    </row>
    <row r="65" spans="1:9" x14ac:dyDescent="0.2">
      <c r="A65" s="29" t="s">
        <v>124</v>
      </c>
      <c r="B65" s="22">
        <v>210</v>
      </c>
      <c r="C65" s="22"/>
      <c r="D65" s="26"/>
      <c r="E65" s="28"/>
      <c r="F65" s="28"/>
      <c r="G65" s="28"/>
      <c r="H65" s="28"/>
      <c r="I65" s="28"/>
    </row>
    <row r="66" spans="1:9" ht="38.25" x14ac:dyDescent="0.2">
      <c r="A66" s="30" t="s">
        <v>123</v>
      </c>
      <c r="B66" s="22">
        <v>211</v>
      </c>
      <c r="C66" s="22"/>
      <c r="D66" s="26"/>
      <c r="E66" s="28"/>
      <c r="F66" s="28"/>
      <c r="G66" s="28"/>
      <c r="H66" s="28"/>
      <c r="I66" s="28"/>
    </row>
    <row r="67" spans="1:9" x14ac:dyDescent="0.2">
      <c r="A67" s="31" t="s">
        <v>132</v>
      </c>
      <c r="B67" s="22" t="s">
        <v>133</v>
      </c>
      <c r="C67" s="22">
        <v>111</v>
      </c>
      <c r="D67" s="26"/>
      <c r="E67" s="28"/>
      <c r="F67" s="27"/>
      <c r="G67" s="27"/>
      <c r="H67" s="27"/>
      <c r="I67" s="27"/>
    </row>
    <row r="68" spans="1:9" ht="114.75" x14ac:dyDescent="0.2">
      <c r="A68" s="31" t="s">
        <v>134</v>
      </c>
      <c r="B68" s="22" t="s">
        <v>135</v>
      </c>
      <c r="C68" s="22">
        <v>119</v>
      </c>
      <c r="D68" s="26"/>
      <c r="E68" s="28"/>
      <c r="F68" s="27"/>
      <c r="G68" s="27"/>
      <c r="H68" s="27"/>
      <c r="I68" s="117"/>
    </row>
    <row r="69" spans="1:9" ht="38.25" x14ac:dyDescent="0.2">
      <c r="A69" s="30" t="s">
        <v>130</v>
      </c>
      <c r="B69" s="22">
        <v>212</v>
      </c>
      <c r="C69" s="22">
        <v>112</v>
      </c>
      <c r="D69" s="26"/>
      <c r="E69" s="28"/>
      <c r="F69" s="27"/>
      <c r="G69" s="27"/>
      <c r="H69" s="27"/>
      <c r="I69" s="27"/>
    </row>
    <row r="70" spans="1:9" ht="25.5" x14ac:dyDescent="0.2">
      <c r="A70" s="30" t="s">
        <v>131</v>
      </c>
      <c r="B70" s="22">
        <v>213</v>
      </c>
      <c r="C70" s="22"/>
      <c r="D70" s="26"/>
      <c r="E70" s="28"/>
      <c r="F70" s="27"/>
      <c r="G70" s="27"/>
      <c r="H70" s="27"/>
      <c r="I70" s="27"/>
    </row>
    <row r="71" spans="1:9" ht="25.5" x14ac:dyDescent="0.2">
      <c r="A71" s="29" t="s">
        <v>125</v>
      </c>
      <c r="B71" s="22">
        <v>220</v>
      </c>
      <c r="C71" s="22">
        <v>112</v>
      </c>
      <c r="D71" s="26"/>
      <c r="E71" s="28"/>
      <c r="F71" s="27"/>
      <c r="G71" s="27"/>
      <c r="H71" s="27"/>
      <c r="I71" s="27"/>
    </row>
    <row r="72" spans="1:9" ht="25.5" x14ac:dyDescent="0.2">
      <c r="A72" s="29" t="s">
        <v>126</v>
      </c>
      <c r="B72" s="22">
        <v>230</v>
      </c>
      <c r="C72" s="22">
        <v>851</v>
      </c>
      <c r="D72" s="26"/>
      <c r="E72" s="28"/>
      <c r="F72" s="28"/>
      <c r="G72" s="28"/>
      <c r="H72" s="28"/>
      <c r="I72" s="27"/>
    </row>
    <row r="73" spans="1:9" ht="25.5" x14ac:dyDescent="0.2">
      <c r="A73" s="30" t="s">
        <v>136</v>
      </c>
      <c r="B73" s="22">
        <v>231</v>
      </c>
      <c r="C73" s="22"/>
      <c r="D73" s="26"/>
      <c r="E73" s="28"/>
      <c r="F73" s="27"/>
      <c r="G73" s="27"/>
      <c r="H73" s="27"/>
      <c r="I73" s="27"/>
    </row>
    <row r="74" spans="1:9" x14ac:dyDescent="0.2">
      <c r="A74" s="30" t="s">
        <v>137</v>
      </c>
      <c r="B74" s="22">
        <v>232</v>
      </c>
      <c r="C74" s="22"/>
      <c r="D74" s="26"/>
      <c r="E74" s="28"/>
      <c r="F74" s="27"/>
      <c r="G74" s="27"/>
      <c r="H74" s="27"/>
      <c r="I74" s="27"/>
    </row>
    <row r="75" spans="1:9" x14ac:dyDescent="0.2">
      <c r="A75" s="30" t="s">
        <v>138</v>
      </c>
      <c r="B75" s="22">
        <v>233</v>
      </c>
      <c r="C75" s="22"/>
      <c r="D75" s="26"/>
      <c r="E75" s="28"/>
      <c r="F75" s="27"/>
      <c r="G75" s="27"/>
      <c r="H75" s="27"/>
      <c r="I75" s="27"/>
    </row>
    <row r="76" spans="1:9" ht="25.5" x14ac:dyDescent="0.2">
      <c r="A76" s="29" t="s">
        <v>127</v>
      </c>
      <c r="B76" s="22">
        <v>240</v>
      </c>
      <c r="C76" s="22"/>
      <c r="D76" s="26"/>
      <c r="E76" s="28"/>
      <c r="F76" s="27"/>
      <c r="G76" s="27"/>
      <c r="H76" s="27"/>
      <c r="I76" s="27"/>
    </row>
    <row r="77" spans="1:9" ht="25.5" x14ac:dyDescent="0.2">
      <c r="A77" s="29" t="s">
        <v>128</v>
      </c>
      <c r="B77" s="22">
        <v>250</v>
      </c>
      <c r="C77" s="22"/>
      <c r="D77" s="26"/>
      <c r="E77" s="28"/>
      <c r="F77" s="27"/>
      <c r="G77" s="27"/>
      <c r="H77" s="27"/>
      <c r="I77" s="27"/>
    </row>
    <row r="78" spans="1:9" ht="25.5" x14ac:dyDescent="0.2">
      <c r="A78" s="29" t="s">
        <v>129</v>
      </c>
      <c r="B78" s="22">
        <v>260</v>
      </c>
      <c r="C78" s="22" t="s">
        <v>42</v>
      </c>
      <c r="D78" s="26"/>
      <c r="E78" s="26"/>
      <c r="F78" s="26"/>
      <c r="G78" s="26"/>
      <c r="H78" s="26"/>
      <c r="I78" s="24"/>
    </row>
    <row r="79" spans="1:9" x14ac:dyDescent="0.2">
      <c r="A79" s="30" t="s">
        <v>139</v>
      </c>
      <c r="B79" s="22">
        <v>261</v>
      </c>
      <c r="C79" s="22">
        <v>244</v>
      </c>
      <c r="D79" s="26"/>
      <c r="E79" s="28"/>
      <c r="F79" s="27"/>
      <c r="G79" s="27"/>
      <c r="H79" s="27"/>
      <c r="I79" s="27"/>
    </row>
    <row r="80" spans="1:9" x14ac:dyDescent="0.2">
      <c r="A80" s="30" t="s">
        <v>140</v>
      </c>
      <c r="B80" s="22">
        <v>262</v>
      </c>
      <c r="C80" s="22"/>
      <c r="D80" s="26"/>
      <c r="E80" s="28"/>
      <c r="F80" s="27"/>
      <c r="G80" s="27"/>
      <c r="H80" s="27"/>
      <c r="I80" s="27"/>
    </row>
    <row r="81" spans="1:9" x14ac:dyDescent="0.2">
      <c r="A81" s="30" t="s">
        <v>141</v>
      </c>
      <c r="B81" s="22">
        <v>263</v>
      </c>
      <c r="C81" s="22">
        <v>244</v>
      </c>
      <c r="D81" s="26"/>
      <c r="E81" s="28"/>
      <c r="F81" s="27"/>
      <c r="G81" s="27"/>
      <c r="H81" s="27"/>
      <c r="I81" s="27"/>
    </row>
    <row r="82" spans="1:9" x14ac:dyDescent="0.2">
      <c r="A82" s="30" t="s">
        <v>142</v>
      </c>
      <c r="B82" s="22">
        <v>264</v>
      </c>
      <c r="C82" s="22"/>
      <c r="D82" s="26"/>
      <c r="E82" s="28"/>
      <c r="F82" s="27"/>
      <c r="G82" s="27"/>
      <c r="H82" s="27"/>
      <c r="I82" s="27"/>
    </row>
    <row r="83" spans="1:9" ht="25.5" x14ac:dyDescent="0.2">
      <c r="A83" s="30" t="s">
        <v>143</v>
      </c>
      <c r="B83" s="22">
        <v>265</v>
      </c>
      <c r="C83" s="22">
        <v>244</v>
      </c>
      <c r="D83" s="26"/>
      <c r="E83" s="28"/>
      <c r="F83" s="27"/>
      <c r="G83" s="27"/>
      <c r="H83" s="27"/>
      <c r="I83" s="27"/>
    </row>
    <row r="84" spans="1:9" x14ac:dyDescent="0.2">
      <c r="A84" s="30" t="s">
        <v>144</v>
      </c>
      <c r="B84" s="22">
        <v>266</v>
      </c>
      <c r="C84" s="22">
        <v>244</v>
      </c>
      <c r="D84" s="26"/>
      <c r="E84" s="28"/>
      <c r="F84" s="27"/>
      <c r="G84" s="27"/>
      <c r="H84" s="27"/>
      <c r="I84" s="27"/>
    </row>
    <row r="85" spans="1:9" ht="25.5" x14ac:dyDescent="0.2">
      <c r="A85" s="30" t="s">
        <v>145</v>
      </c>
      <c r="B85" s="22">
        <v>267</v>
      </c>
      <c r="C85" s="22"/>
      <c r="D85" s="26"/>
      <c r="E85" s="28"/>
      <c r="F85" s="27"/>
      <c r="G85" s="27"/>
      <c r="H85" s="27"/>
      <c r="I85" s="27"/>
    </row>
    <row r="86" spans="1:9" ht="25.5" x14ac:dyDescent="0.2">
      <c r="A86" s="30" t="s">
        <v>146</v>
      </c>
      <c r="B86" s="22">
        <v>268</v>
      </c>
      <c r="C86" s="22">
        <v>244</v>
      </c>
      <c r="D86" s="26"/>
      <c r="E86" s="28"/>
      <c r="F86" s="27"/>
      <c r="G86" s="27"/>
      <c r="H86" s="27"/>
      <c r="I86" s="27"/>
    </row>
    <row r="87" spans="1:9" ht="25.5" x14ac:dyDescent="0.2">
      <c r="A87" s="24" t="s">
        <v>147</v>
      </c>
      <c r="B87" s="25">
        <v>300</v>
      </c>
      <c r="C87" s="22"/>
      <c r="D87" s="26"/>
      <c r="E87" s="26"/>
      <c r="F87" s="27"/>
      <c r="G87" s="27"/>
      <c r="H87" s="27"/>
      <c r="I87" s="27"/>
    </row>
    <row r="88" spans="1:9" x14ac:dyDescent="0.2">
      <c r="A88" s="32" t="s">
        <v>148</v>
      </c>
      <c r="B88" s="22">
        <v>310</v>
      </c>
      <c r="C88" s="22"/>
      <c r="D88" s="26"/>
      <c r="E88" s="26"/>
      <c r="F88" s="27"/>
      <c r="G88" s="27"/>
      <c r="H88" s="27"/>
      <c r="I88" s="27"/>
    </row>
    <row r="89" spans="1:9" x14ac:dyDescent="0.2">
      <c r="A89" s="32" t="s">
        <v>149</v>
      </c>
      <c r="B89" s="22">
        <v>320</v>
      </c>
      <c r="C89" s="22"/>
      <c r="D89" s="26"/>
      <c r="E89" s="26"/>
      <c r="F89" s="27"/>
      <c r="G89" s="27"/>
      <c r="H89" s="27"/>
      <c r="I89" s="27"/>
    </row>
    <row r="90" spans="1:9" ht="25.5" x14ac:dyDescent="0.2">
      <c r="A90" s="24" t="s">
        <v>152</v>
      </c>
      <c r="B90" s="25">
        <v>400</v>
      </c>
      <c r="C90" s="22"/>
      <c r="D90" s="26"/>
      <c r="E90" s="26"/>
      <c r="F90" s="27"/>
      <c r="G90" s="27"/>
      <c r="H90" s="27"/>
      <c r="I90" s="27"/>
    </row>
    <row r="91" spans="1:9" x14ac:dyDescent="0.2">
      <c r="A91" s="32" t="s">
        <v>150</v>
      </c>
      <c r="B91" s="22">
        <v>410</v>
      </c>
      <c r="C91" s="22"/>
      <c r="D91" s="26"/>
      <c r="E91" s="26"/>
      <c r="F91" s="27"/>
      <c r="G91" s="27"/>
      <c r="H91" s="27"/>
      <c r="I91" s="27"/>
    </row>
    <row r="92" spans="1:9" x14ac:dyDescent="0.2">
      <c r="A92" s="32" t="s">
        <v>151</v>
      </c>
      <c r="B92" s="22">
        <v>420</v>
      </c>
      <c r="C92" s="22"/>
      <c r="D92" s="26"/>
      <c r="E92" s="26"/>
      <c r="F92" s="27"/>
      <c r="G92" s="27"/>
      <c r="H92" s="27"/>
      <c r="I92" s="27"/>
    </row>
    <row r="93" spans="1:9" x14ac:dyDescent="0.2">
      <c r="A93" s="24" t="s">
        <v>153</v>
      </c>
      <c r="B93" s="25">
        <v>500</v>
      </c>
      <c r="C93" s="22"/>
      <c r="D93" s="26"/>
      <c r="E93" s="26"/>
      <c r="F93" s="27"/>
      <c r="G93" s="27"/>
      <c r="H93" s="27"/>
      <c r="I93" s="27"/>
    </row>
    <row r="94" spans="1:9" x14ac:dyDescent="0.2">
      <c r="A94" s="24" t="s">
        <v>60</v>
      </c>
      <c r="B94" s="25">
        <v>600</v>
      </c>
      <c r="C94" s="22"/>
      <c r="D94" s="26">
        <v>0</v>
      </c>
      <c r="E94" s="26"/>
      <c r="F94" s="27"/>
      <c r="G94" s="27"/>
      <c r="H94" s="27"/>
      <c r="I94" s="27"/>
    </row>
    <row r="96" spans="1:9" ht="111" customHeight="1" x14ac:dyDescent="0.2"/>
    <row r="99" spans="1:9" x14ac:dyDescent="0.2">
      <c r="A99" s="17" t="s">
        <v>0</v>
      </c>
      <c r="I99" s="20" t="s">
        <v>120</v>
      </c>
    </row>
    <row r="100" spans="1:9" ht="27" customHeight="1" x14ac:dyDescent="0.2">
      <c r="A100" s="157" t="s">
        <v>544</v>
      </c>
      <c r="B100" s="157"/>
      <c r="C100" s="157"/>
      <c r="D100" s="157"/>
      <c r="E100" s="157"/>
      <c r="F100" s="157"/>
      <c r="G100" s="157"/>
      <c r="H100" s="157"/>
      <c r="I100" s="157"/>
    </row>
    <row r="101" spans="1:9" x14ac:dyDescent="0.2">
      <c r="A101" s="158" t="s">
        <v>20</v>
      </c>
      <c r="B101" s="158" t="s">
        <v>21</v>
      </c>
      <c r="C101" s="158" t="s">
        <v>22</v>
      </c>
      <c r="D101" s="158" t="s">
        <v>23</v>
      </c>
      <c r="E101" s="158"/>
      <c r="F101" s="158"/>
      <c r="G101" s="158"/>
      <c r="H101" s="158"/>
      <c r="I101" s="158"/>
    </row>
    <row r="102" spans="1:9" x14ac:dyDescent="0.2">
      <c r="A102" s="159" t="s">
        <v>0</v>
      </c>
      <c r="B102" s="159" t="s">
        <v>0</v>
      </c>
      <c r="C102" s="159" t="s">
        <v>0</v>
      </c>
      <c r="D102" s="160" t="s">
        <v>24</v>
      </c>
      <c r="E102" s="158" t="s">
        <v>25</v>
      </c>
      <c r="F102" s="158"/>
      <c r="G102" s="158"/>
      <c r="H102" s="158"/>
      <c r="I102" s="158"/>
    </row>
    <row r="103" spans="1:9" ht="76.5" x14ac:dyDescent="0.2">
      <c r="A103" s="159" t="s">
        <v>0</v>
      </c>
      <c r="B103" s="159" t="s">
        <v>0</v>
      </c>
      <c r="C103" s="159" t="s">
        <v>0</v>
      </c>
      <c r="D103" s="161" t="s">
        <v>0</v>
      </c>
      <c r="E103" s="22" t="s">
        <v>26</v>
      </c>
      <c r="F103" s="22" t="s">
        <v>27</v>
      </c>
      <c r="G103" s="22" t="s">
        <v>28</v>
      </c>
      <c r="H103" s="22" t="s">
        <v>29</v>
      </c>
      <c r="I103" s="22" t="s">
        <v>30</v>
      </c>
    </row>
    <row r="104" spans="1:9" x14ac:dyDescent="0.2">
      <c r="A104" s="22" t="s">
        <v>31</v>
      </c>
      <c r="B104" s="22" t="s">
        <v>32</v>
      </c>
      <c r="C104" s="22" t="s">
        <v>33</v>
      </c>
      <c r="D104" s="23" t="s">
        <v>34</v>
      </c>
      <c r="E104" s="22" t="s">
        <v>35</v>
      </c>
      <c r="F104" s="22" t="s">
        <v>36</v>
      </c>
      <c r="G104" s="22">
        <v>7</v>
      </c>
      <c r="H104" s="22" t="s">
        <v>38</v>
      </c>
      <c r="I104" s="22" t="s">
        <v>39</v>
      </c>
    </row>
    <row r="105" spans="1:9" x14ac:dyDescent="0.2">
      <c r="A105" s="24" t="s">
        <v>40</v>
      </c>
      <c r="B105" s="25" t="s">
        <v>41</v>
      </c>
      <c r="C105" s="22" t="s">
        <v>42</v>
      </c>
      <c r="D105" s="26"/>
      <c r="E105" s="116"/>
      <c r="F105" s="116"/>
      <c r="G105" s="24"/>
      <c r="H105" s="24"/>
      <c r="I105" s="116"/>
    </row>
    <row r="106" spans="1:9" x14ac:dyDescent="0.2">
      <c r="A106" s="27" t="s">
        <v>43</v>
      </c>
      <c r="B106" s="22" t="s">
        <v>44</v>
      </c>
      <c r="C106" s="129">
        <v>120</v>
      </c>
      <c r="D106" s="28"/>
      <c r="E106" s="22"/>
      <c r="F106" s="22"/>
      <c r="G106" s="22"/>
      <c r="H106" s="22"/>
      <c r="I106" s="27"/>
    </row>
    <row r="107" spans="1:9" x14ac:dyDescent="0.2">
      <c r="A107" s="27" t="s">
        <v>45</v>
      </c>
      <c r="B107" s="22" t="s">
        <v>46</v>
      </c>
      <c r="C107" s="129">
        <v>130</v>
      </c>
      <c r="D107" s="28"/>
      <c r="E107" s="103"/>
      <c r="F107" s="22"/>
      <c r="G107" s="22"/>
      <c r="H107" s="27"/>
      <c r="I107" s="103"/>
    </row>
    <row r="108" spans="1:9" ht="25.5" x14ac:dyDescent="0.2">
      <c r="A108" s="27" t="s">
        <v>48</v>
      </c>
      <c r="B108" s="22" t="s">
        <v>47</v>
      </c>
      <c r="C108" s="129" t="s">
        <v>0</v>
      </c>
      <c r="D108" s="28"/>
      <c r="E108" s="22"/>
      <c r="F108" s="22"/>
      <c r="G108" s="22"/>
      <c r="H108" s="22"/>
      <c r="I108" s="27"/>
    </row>
    <row r="109" spans="1:9" ht="63.75" x14ac:dyDescent="0.2">
      <c r="A109" s="27" t="s">
        <v>49</v>
      </c>
      <c r="B109" s="22" t="s">
        <v>50</v>
      </c>
      <c r="C109" s="129" t="s">
        <v>0</v>
      </c>
      <c r="D109" s="28"/>
      <c r="E109" s="22"/>
      <c r="F109" s="22"/>
      <c r="G109" s="22"/>
      <c r="H109" s="22"/>
      <c r="I109" s="27"/>
    </row>
    <row r="110" spans="1:9" ht="25.5" x14ac:dyDescent="0.2">
      <c r="A110" s="27" t="s">
        <v>51</v>
      </c>
      <c r="B110" s="22" t="s">
        <v>52</v>
      </c>
      <c r="C110" s="129">
        <v>180</v>
      </c>
      <c r="D110" s="28"/>
      <c r="E110" s="22"/>
      <c r="F110" s="103"/>
      <c r="G110" s="27"/>
      <c r="H110" s="22"/>
      <c r="I110" s="22"/>
    </row>
    <row r="111" spans="1:9" x14ac:dyDescent="0.2">
      <c r="A111" s="27" t="s">
        <v>53</v>
      </c>
      <c r="B111" s="22" t="s">
        <v>54</v>
      </c>
      <c r="C111" s="129">
        <v>180</v>
      </c>
      <c r="D111" s="28"/>
      <c r="E111" s="22"/>
      <c r="F111" s="22"/>
      <c r="G111" s="22"/>
      <c r="H111" s="22"/>
      <c r="I111" s="27"/>
    </row>
    <row r="112" spans="1:9" x14ac:dyDescent="0.2">
      <c r="A112" s="27" t="s">
        <v>55</v>
      </c>
      <c r="B112" s="22" t="s">
        <v>56</v>
      </c>
      <c r="C112" s="22" t="s">
        <v>122</v>
      </c>
      <c r="D112" s="28"/>
      <c r="E112" s="22"/>
      <c r="F112" s="22"/>
      <c r="G112" s="22"/>
      <c r="H112" s="22"/>
      <c r="I112" s="27"/>
    </row>
    <row r="113" spans="1:9" x14ac:dyDescent="0.2">
      <c r="A113" s="24" t="s">
        <v>57</v>
      </c>
      <c r="B113" s="25" t="s">
        <v>58</v>
      </c>
      <c r="C113" s="22" t="s">
        <v>42</v>
      </c>
      <c r="D113" s="26"/>
      <c r="E113" s="26"/>
      <c r="F113" s="26"/>
      <c r="G113" s="26"/>
      <c r="H113" s="26"/>
      <c r="I113" s="26"/>
    </row>
    <row r="114" spans="1:9" x14ac:dyDescent="0.2">
      <c r="A114" s="29" t="s">
        <v>124</v>
      </c>
      <c r="B114" s="22">
        <v>210</v>
      </c>
      <c r="C114" s="22"/>
      <c r="D114" s="26"/>
      <c r="E114" s="28"/>
      <c r="F114" s="28"/>
      <c r="G114" s="28"/>
      <c r="H114" s="28"/>
      <c r="I114" s="28"/>
    </row>
    <row r="115" spans="1:9" ht="38.25" x14ac:dyDescent="0.2">
      <c r="A115" s="30" t="s">
        <v>123</v>
      </c>
      <c r="B115" s="22">
        <v>211</v>
      </c>
      <c r="C115" s="22"/>
      <c r="D115" s="26"/>
      <c r="E115" s="28"/>
      <c r="F115" s="28"/>
      <c r="G115" s="28"/>
      <c r="H115" s="28"/>
      <c r="I115" s="28"/>
    </row>
    <row r="116" spans="1:9" x14ac:dyDescent="0.2">
      <c r="A116" s="31" t="s">
        <v>132</v>
      </c>
      <c r="B116" s="22" t="s">
        <v>133</v>
      </c>
      <c r="C116" s="22">
        <v>111</v>
      </c>
      <c r="D116" s="26"/>
      <c r="E116" s="28"/>
      <c r="F116" s="27"/>
      <c r="G116" s="27"/>
      <c r="H116" s="27"/>
      <c r="I116" s="27"/>
    </row>
    <row r="117" spans="1:9" ht="114.75" x14ac:dyDescent="0.2">
      <c r="A117" s="31" t="s">
        <v>134</v>
      </c>
      <c r="B117" s="22" t="s">
        <v>135</v>
      </c>
      <c r="C117" s="22">
        <v>119</v>
      </c>
      <c r="D117" s="26"/>
      <c r="E117" s="28"/>
      <c r="F117" s="27"/>
      <c r="G117" s="27"/>
      <c r="H117" s="27"/>
      <c r="I117" s="117"/>
    </row>
    <row r="118" spans="1:9" ht="38.25" x14ac:dyDescent="0.2">
      <c r="A118" s="30" t="s">
        <v>130</v>
      </c>
      <c r="B118" s="22">
        <v>212</v>
      </c>
      <c r="C118" s="22">
        <v>112</v>
      </c>
      <c r="D118" s="26"/>
      <c r="E118" s="28"/>
      <c r="F118" s="27"/>
      <c r="G118" s="27"/>
      <c r="H118" s="27"/>
      <c r="I118" s="27"/>
    </row>
    <row r="119" spans="1:9" ht="25.5" x14ac:dyDescent="0.2">
      <c r="A119" s="30" t="s">
        <v>131</v>
      </c>
      <c r="B119" s="22">
        <v>213</v>
      </c>
      <c r="C119" s="22"/>
      <c r="D119" s="26"/>
      <c r="E119" s="28"/>
      <c r="F119" s="27"/>
      <c r="G119" s="27"/>
      <c r="H119" s="27"/>
      <c r="I119" s="27"/>
    </row>
    <row r="120" spans="1:9" ht="25.5" x14ac:dyDescent="0.2">
      <c r="A120" s="29" t="s">
        <v>125</v>
      </c>
      <c r="B120" s="22">
        <v>220</v>
      </c>
      <c r="C120" s="22">
        <v>112</v>
      </c>
      <c r="D120" s="26"/>
      <c r="E120" s="28"/>
      <c r="F120" s="27"/>
      <c r="G120" s="27"/>
      <c r="H120" s="27"/>
      <c r="I120" s="27"/>
    </row>
    <row r="121" spans="1:9" ht="25.5" x14ac:dyDescent="0.2">
      <c r="A121" s="29" t="s">
        <v>126</v>
      </c>
      <c r="B121" s="22">
        <v>230</v>
      </c>
      <c r="C121" s="22">
        <v>851</v>
      </c>
      <c r="D121" s="26"/>
      <c r="E121" s="28"/>
      <c r="F121" s="28"/>
      <c r="G121" s="28"/>
      <c r="H121" s="28"/>
      <c r="I121" s="27"/>
    </row>
    <row r="122" spans="1:9" ht="25.5" x14ac:dyDescent="0.2">
      <c r="A122" s="30" t="s">
        <v>136</v>
      </c>
      <c r="B122" s="22">
        <v>231</v>
      </c>
      <c r="C122" s="22"/>
      <c r="D122" s="26"/>
      <c r="E122" s="28"/>
      <c r="F122" s="27"/>
      <c r="G122" s="27"/>
      <c r="H122" s="27"/>
      <c r="I122" s="27"/>
    </row>
    <row r="123" spans="1:9" x14ac:dyDescent="0.2">
      <c r="A123" s="30" t="s">
        <v>137</v>
      </c>
      <c r="B123" s="22">
        <v>232</v>
      </c>
      <c r="C123" s="22"/>
      <c r="D123" s="26"/>
      <c r="E123" s="28"/>
      <c r="F123" s="27"/>
      <c r="G123" s="27"/>
      <c r="H123" s="27"/>
      <c r="I123" s="27"/>
    </row>
    <row r="124" spans="1:9" x14ac:dyDescent="0.2">
      <c r="A124" s="30" t="s">
        <v>138</v>
      </c>
      <c r="B124" s="22">
        <v>233</v>
      </c>
      <c r="C124" s="22"/>
      <c r="D124" s="26"/>
      <c r="E124" s="28"/>
      <c r="F124" s="27"/>
      <c r="G124" s="27"/>
      <c r="H124" s="27"/>
      <c r="I124" s="27"/>
    </row>
    <row r="125" spans="1:9" ht="25.5" x14ac:dyDescent="0.2">
      <c r="A125" s="29" t="s">
        <v>127</v>
      </c>
      <c r="B125" s="22">
        <v>240</v>
      </c>
      <c r="C125" s="22"/>
      <c r="D125" s="26"/>
      <c r="E125" s="28"/>
      <c r="F125" s="27"/>
      <c r="G125" s="27"/>
      <c r="H125" s="27"/>
      <c r="I125" s="27"/>
    </row>
    <row r="126" spans="1:9" ht="25.5" x14ac:dyDescent="0.2">
      <c r="A126" s="29" t="s">
        <v>128</v>
      </c>
      <c r="B126" s="22">
        <v>250</v>
      </c>
      <c r="C126" s="22"/>
      <c r="D126" s="26"/>
      <c r="E126" s="28"/>
      <c r="F126" s="27"/>
      <c r="G126" s="27"/>
      <c r="H126" s="27"/>
      <c r="I126" s="27"/>
    </row>
    <row r="127" spans="1:9" ht="25.5" x14ac:dyDescent="0.2">
      <c r="A127" s="29" t="s">
        <v>129</v>
      </c>
      <c r="B127" s="22">
        <v>260</v>
      </c>
      <c r="C127" s="22" t="s">
        <v>42</v>
      </c>
      <c r="D127" s="26"/>
      <c r="E127" s="26"/>
      <c r="F127" s="26"/>
      <c r="G127" s="26"/>
      <c r="H127" s="26"/>
      <c r="I127" s="24"/>
    </row>
    <row r="128" spans="1:9" x14ac:dyDescent="0.2">
      <c r="A128" s="30" t="s">
        <v>139</v>
      </c>
      <c r="B128" s="22">
        <v>261</v>
      </c>
      <c r="C128" s="22">
        <v>244</v>
      </c>
      <c r="D128" s="26"/>
      <c r="E128" s="28"/>
      <c r="F128" s="27"/>
      <c r="G128" s="27"/>
      <c r="H128" s="27"/>
      <c r="I128" s="27"/>
    </row>
    <row r="129" spans="1:9" x14ac:dyDescent="0.2">
      <c r="A129" s="30" t="s">
        <v>140</v>
      </c>
      <c r="B129" s="22">
        <v>262</v>
      </c>
      <c r="C129" s="22"/>
      <c r="D129" s="26"/>
      <c r="E129" s="28"/>
      <c r="F129" s="27"/>
      <c r="G129" s="27"/>
      <c r="H129" s="27"/>
      <c r="I129" s="27"/>
    </row>
    <row r="130" spans="1:9" x14ac:dyDescent="0.2">
      <c r="A130" s="30" t="s">
        <v>141</v>
      </c>
      <c r="B130" s="22">
        <v>263</v>
      </c>
      <c r="C130" s="22">
        <v>244</v>
      </c>
      <c r="D130" s="26"/>
      <c r="E130" s="28"/>
      <c r="F130" s="27"/>
      <c r="G130" s="27"/>
      <c r="H130" s="27"/>
      <c r="I130" s="27"/>
    </row>
    <row r="131" spans="1:9" x14ac:dyDescent="0.2">
      <c r="A131" s="30" t="s">
        <v>142</v>
      </c>
      <c r="B131" s="22">
        <v>264</v>
      </c>
      <c r="C131" s="22"/>
      <c r="D131" s="26"/>
      <c r="E131" s="28"/>
      <c r="F131" s="27"/>
      <c r="G131" s="27"/>
      <c r="H131" s="27"/>
      <c r="I131" s="27"/>
    </row>
    <row r="132" spans="1:9" ht="25.5" x14ac:dyDescent="0.2">
      <c r="A132" s="30" t="s">
        <v>143</v>
      </c>
      <c r="B132" s="22">
        <v>265</v>
      </c>
      <c r="C132" s="22">
        <v>244</v>
      </c>
      <c r="D132" s="26"/>
      <c r="E132" s="28"/>
      <c r="F132" s="27"/>
      <c r="G132" s="27"/>
      <c r="H132" s="27"/>
      <c r="I132" s="27"/>
    </row>
    <row r="133" spans="1:9" x14ac:dyDescent="0.2">
      <c r="A133" s="30" t="s">
        <v>144</v>
      </c>
      <c r="B133" s="22">
        <v>266</v>
      </c>
      <c r="C133" s="22">
        <v>244</v>
      </c>
      <c r="D133" s="26"/>
      <c r="E133" s="28"/>
      <c r="F133" s="27"/>
      <c r="G133" s="27"/>
      <c r="H133" s="27"/>
      <c r="I133" s="27"/>
    </row>
    <row r="134" spans="1:9" ht="25.5" x14ac:dyDescent="0.2">
      <c r="A134" s="30" t="s">
        <v>145</v>
      </c>
      <c r="B134" s="22">
        <v>267</v>
      </c>
      <c r="C134" s="22"/>
      <c r="D134" s="26"/>
      <c r="E134" s="28"/>
      <c r="F134" s="27"/>
      <c r="G134" s="27"/>
      <c r="H134" s="27"/>
      <c r="I134" s="27"/>
    </row>
    <row r="135" spans="1:9" ht="25.5" x14ac:dyDescent="0.2">
      <c r="A135" s="30" t="s">
        <v>146</v>
      </c>
      <c r="B135" s="22">
        <v>268</v>
      </c>
      <c r="C135" s="22">
        <v>244</v>
      </c>
      <c r="D135" s="26"/>
      <c r="E135" s="28"/>
      <c r="F135" s="27"/>
      <c r="G135" s="27"/>
      <c r="H135" s="27"/>
      <c r="I135" s="27"/>
    </row>
    <row r="136" spans="1:9" ht="25.5" x14ac:dyDescent="0.2">
      <c r="A136" s="24" t="s">
        <v>147</v>
      </c>
      <c r="B136" s="25">
        <v>300</v>
      </c>
      <c r="C136" s="22"/>
      <c r="D136" s="26"/>
      <c r="E136" s="26"/>
      <c r="F136" s="27"/>
      <c r="G136" s="27"/>
      <c r="H136" s="27"/>
      <c r="I136" s="27"/>
    </row>
    <row r="137" spans="1:9" x14ac:dyDescent="0.2">
      <c r="A137" s="32" t="s">
        <v>148</v>
      </c>
      <c r="B137" s="22">
        <v>310</v>
      </c>
      <c r="C137" s="22"/>
      <c r="D137" s="26"/>
      <c r="E137" s="26"/>
      <c r="F137" s="27"/>
      <c r="G137" s="27"/>
      <c r="H137" s="27"/>
      <c r="I137" s="27"/>
    </row>
    <row r="138" spans="1:9" x14ac:dyDescent="0.2">
      <c r="A138" s="32" t="s">
        <v>149</v>
      </c>
      <c r="B138" s="22">
        <v>320</v>
      </c>
      <c r="C138" s="22"/>
      <c r="D138" s="26"/>
      <c r="E138" s="26"/>
      <c r="F138" s="27"/>
      <c r="G138" s="27"/>
      <c r="H138" s="27"/>
      <c r="I138" s="27"/>
    </row>
    <row r="139" spans="1:9" ht="25.5" x14ac:dyDescent="0.2">
      <c r="A139" s="24" t="s">
        <v>152</v>
      </c>
      <c r="B139" s="25">
        <v>400</v>
      </c>
      <c r="C139" s="22"/>
      <c r="D139" s="26"/>
      <c r="E139" s="26"/>
      <c r="F139" s="27"/>
      <c r="G139" s="27"/>
      <c r="H139" s="27"/>
      <c r="I139" s="27"/>
    </row>
    <row r="140" spans="1:9" x14ac:dyDescent="0.2">
      <c r="A140" s="32" t="s">
        <v>150</v>
      </c>
      <c r="B140" s="22">
        <v>410</v>
      </c>
      <c r="C140" s="22"/>
      <c r="D140" s="26"/>
      <c r="E140" s="26"/>
      <c r="F140" s="27"/>
      <c r="G140" s="27"/>
      <c r="H140" s="27"/>
      <c r="I140" s="27"/>
    </row>
    <row r="141" spans="1:9" x14ac:dyDescent="0.2">
      <c r="A141" s="32" t="s">
        <v>151</v>
      </c>
      <c r="B141" s="22">
        <v>420</v>
      </c>
      <c r="C141" s="22"/>
      <c r="D141" s="26"/>
      <c r="E141" s="26"/>
      <c r="F141" s="27"/>
      <c r="G141" s="27"/>
      <c r="H141" s="27"/>
      <c r="I141" s="27"/>
    </row>
    <row r="142" spans="1:9" x14ac:dyDescent="0.2">
      <c r="A142" s="24" t="s">
        <v>153</v>
      </c>
      <c r="B142" s="25">
        <v>500</v>
      </c>
      <c r="C142" s="22"/>
      <c r="D142" s="26"/>
      <c r="E142" s="26"/>
      <c r="F142" s="27"/>
      <c r="G142" s="27"/>
      <c r="H142" s="27"/>
      <c r="I142" s="27"/>
    </row>
    <row r="143" spans="1:9" x14ac:dyDescent="0.2">
      <c r="A143" s="24" t="s">
        <v>60</v>
      </c>
      <c r="B143" s="25">
        <v>600</v>
      </c>
      <c r="C143" s="22"/>
      <c r="D143" s="26">
        <v>0</v>
      </c>
      <c r="E143" s="26"/>
      <c r="F143" s="27"/>
      <c r="G143" s="27"/>
      <c r="H143" s="27"/>
      <c r="I143" s="27"/>
    </row>
  </sheetData>
  <autoFilter ref="A6:I6"/>
  <mergeCells count="21">
    <mergeCell ref="A2:I2"/>
    <mergeCell ref="A3:A5"/>
    <mergeCell ref="B3:B5"/>
    <mergeCell ref="C3:C5"/>
    <mergeCell ref="D3:I3"/>
    <mergeCell ref="D4:D5"/>
    <mergeCell ref="E4:I4"/>
    <mergeCell ref="A51:I51"/>
    <mergeCell ref="A52:A54"/>
    <mergeCell ref="B52:B54"/>
    <mergeCell ref="C52:C54"/>
    <mergeCell ref="D52:I52"/>
    <mergeCell ref="D53:D54"/>
    <mergeCell ref="E53:I53"/>
    <mergeCell ref="A100:I100"/>
    <mergeCell ref="A101:A103"/>
    <mergeCell ref="B101:B103"/>
    <mergeCell ref="C101:C103"/>
    <mergeCell ref="D101:I101"/>
    <mergeCell ref="D102:D103"/>
    <mergeCell ref="E102:I102"/>
  </mergeCells>
  <phoneticPr fontId="0" type="noConversion"/>
  <printOptions horizontalCentered="1"/>
  <pageMargins left="0" right="0" top="0" bottom="0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90" zoomScaleNormal="90" zoomScaleSheetLayoutView="115" workbookViewId="0">
      <selection activeCell="J6" sqref="J6:L6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12" width="18" style="18" customWidth="1"/>
    <col min="13" max="16384" width="9.33203125" style="18"/>
  </cols>
  <sheetData>
    <row r="1" spans="1:12" ht="21.75" customHeight="1" x14ac:dyDescent="0.2">
      <c r="A1" s="17" t="s">
        <v>0</v>
      </c>
      <c r="I1" s="20"/>
      <c r="L1" s="20" t="s">
        <v>154</v>
      </c>
    </row>
    <row r="2" spans="1:12" ht="36" customHeight="1" x14ac:dyDescent="0.2">
      <c r="A2" s="164" t="s">
        <v>157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33.75" customHeight="1" x14ac:dyDescent="0.2">
      <c r="A3" s="168" t="s">
        <v>20</v>
      </c>
      <c r="B3" s="168" t="s">
        <v>21</v>
      </c>
      <c r="C3" s="165" t="s">
        <v>155</v>
      </c>
      <c r="D3" s="163" t="s">
        <v>156</v>
      </c>
      <c r="E3" s="163"/>
      <c r="F3" s="163"/>
      <c r="G3" s="163"/>
      <c r="H3" s="163"/>
      <c r="I3" s="163"/>
      <c r="J3" s="163"/>
      <c r="K3" s="163"/>
      <c r="L3" s="163"/>
    </row>
    <row r="4" spans="1:12" ht="26.25" customHeight="1" x14ac:dyDescent="0.2">
      <c r="A4" s="169"/>
      <c r="B4" s="169" t="s">
        <v>0</v>
      </c>
      <c r="C4" s="166"/>
      <c r="D4" s="163" t="s">
        <v>158</v>
      </c>
      <c r="E4" s="163"/>
      <c r="F4" s="163"/>
      <c r="G4" s="163" t="s">
        <v>15</v>
      </c>
      <c r="H4" s="163"/>
      <c r="I4" s="163"/>
      <c r="J4" s="163"/>
      <c r="K4" s="163"/>
      <c r="L4" s="163"/>
    </row>
    <row r="5" spans="1:12" ht="67.5" customHeight="1" x14ac:dyDescent="0.2">
      <c r="A5" s="169"/>
      <c r="B5" s="169"/>
      <c r="C5" s="166"/>
      <c r="D5" s="163"/>
      <c r="E5" s="163"/>
      <c r="F5" s="163"/>
      <c r="G5" s="163" t="s">
        <v>159</v>
      </c>
      <c r="H5" s="163"/>
      <c r="I5" s="163"/>
      <c r="J5" s="163" t="s">
        <v>160</v>
      </c>
      <c r="K5" s="163"/>
      <c r="L5" s="163"/>
    </row>
    <row r="6" spans="1:12" ht="66.75" customHeight="1" x14ac:dyDescent="0.2">
      <c r="A6" s="170"/>
      <c r="B6" s="170"/>
      <c r="C6" s="167"/>
      <c r="D6" s="142" t="s">
        <v>545</v>
      </c>
      <c r="E6" s="142" t="s">
        <v>546</v>
      </c>
      <c r="F6" s="142" t="s">
        <v>547</v>
      </c>
      <c r="G6" s="142" t="s">
        <v>545</v>
      </c>
      <c r="H6" s="142" t="s">
        <v>546</v>
      </c>
      <c r="I6" s="142" t="s">
        <v>547</v>
      </c>
      <c r="J6" s="142" t="s">
        <v>545</v>
      </c>
      <c r="K6" s="142" t="s">
        <v>546</v>
      </c>
      <c r="L6" s="142" t="s">
        <v>547</v>
      </c>
    </row>
    <row r="7" spans="1:12" ht="20.65" customHeight="1" x14ac:dyDescent="0.2">
      <c r="A7" s="51" t="s">
        <v>31</v>
      </c>
      <c r="B7" s="51" t="s">
        <v>32</v>
      </c>
      <c r="C7" s="51" t="s">
        <v>33</v>
      </c>
      <c r="D7" s="51" t="s">
        <v>34</v>
      </c>
      <c r="E7" s="51" t="s">
        <v>35</v>
      </c>
      <c r="F7" s="51" t="s">
        <v>36</v>
      </c>
      <c r="G7" s="51" t="s">
        <v>37</v>
      </c>
      <c r="H7" s="51" t="s">
        <v>38</v>
      </c>
      <c r="I7" s="51" t="s">
        <v>39</v>
      </c>
      <c r="J7" s="51" t="s">
        <v>161</v>
      </c>
      <c r="K7" s="51" t="s">
        <v>162</v>
      </c>
      <c r="L7" s="51" t="s">
        <v>163</v>
      </c>
    </row>
    <row r="8" spans="1:12" ht="41.25" customHeight="1" x14ac:dyDescent="0.2">
      <c r="A8" s="10" t="s">
        <v>164</v>
      </c>
      <c r="B8" s="52" t="s">
        <v>165</v>
      </c>
      <c r="C8" s="22" t="s">
        <v>42</v>
      </c>
      <c r="D8" s="53">
        <f>G8+J8</f>
        <v>228224.58831256401</v>
      </c>
      <c r="E8" s="53">
        <f>H8+K8</f>
        <v>0</v>
      </c>
      <c r="F8" s="53">
        <f>I8+L8</f>
        <v>0</v>
      </c>
      <c r="G8" s="53">
        <f>'поступ. и вып.'!D29</f>
        <v>228224.58831256401</v>
      </c>
      <c r="H8" s="53">
        <f>'поступ. и вып.'!D78</f>
        <v>0</v>
      </c>
      <c r="I8" s="53">
        <f>'поступ. и вып.'!D127</f>
        <v>0</v>
      </c>
      <c r="J8" s="54"/>
      <c r="K8" s="54"/>
      <c r="L8" s="54"/>
    </row>
    <row r="9" spans="1:12" ht="54" customHeight="1" x14ac:dyDescent="0.2">
      <c r="A9" s="10" t="s">
        <v>166</v>
      </c>
      <c r="B9" s="52" t="s">
        <v>167</v>
      </c>
      <c r="C9" s="22" t="s">
        <v>42</v>
      </c>
      <c r="D9" s="53">
        <f>G9+J9</f>
        <v>0</v>
      </c>
      <c r="E9" s="53">
        <f t="shared" ref="E9:F12" si="0">H9+K9</f>
        <v>0</v>
      </c>
      <c r="F9" s="53">
        <f t="shared" si="0"/>
        <v>0</v>
      </c>
      <c r="G9" s="54"/>
      <c r="H9" s="54"/>
      <c r="I9" s="54"/>
      <c r="J9" s="54"/>
      <c r="K9" s="54"/>
      <c r="L9" s="54"/>
    </row>
    <row r="10" spans="1:12" ht="38.25" customHeight="1" x14ac:dyDescent="0.2">
      <c r="A10" s="10" t="s">
        <v>168</v>
      </c>
      <c r="B10" s="52" t="s">
        <v>169</v>
      </c>
      <c r="C10" s="54"/>
      <c r="D10" s="53">
        <f>G10+J10</f>
        <v>228224.58831256401</v>
      </c>
      <c r="E10" s="53">
        <f t="shared" si="0"/>
        <v>0</v>
      </c>
      <c r="F10" s="53">
        <f t="shared" si="0"/>
        <v>0</v>
      </c>
      <c r="G10" s="54">
        <f>G8</f>
        <v>228224.58831256401</v>
      </c>
      <c r="H10" s="54">
        <f>H8</f>
        <v>0</v>
      </c>
      <c r="I10" s="54">
        <f>I8</f>
        <v>0</v>
      </c>
      <c r="J10" s="54"/>
      <c r="K10" s="54"/>
      <c r="L10" s="54"/>
    </row>
    <row r="11" spans="1:12" x14ac:dyDescent="0.2">
      <c r="A11" s="54" t="s">
        <v>66</v>
      </c>
      <c r="B11" s="54"/>
      <c r="C11" s="54"/>
      <c r="D11" s="53">
        <f>G11+J11</f>
        <v>0</v>
      </c>
      <c r="E11" s="53">
        <f t="shared" si="0"/>
        <v>0</v>
      </c>
      <c r="F11" s="53">
        <f t="shared" si="0"/>
        <v>0</v>
      </c>
      <c r="G11" s="54"/>
      <c r="H11" s="54"/>
      <c r="I11" s="54"/>
      <c r="J11" s="54"/>
      <c r="K11" s="54"/>
      <c r="L11" s="54"/>
    </row>
    <row r="12" spans="1:12" x14ac:dyDescent="0.2">
      <c r="A12" s="54" t="s">
        <v>66</v>
      </c>
      <c r="B12" s="54"/>
      <c r="C12" s="54"/>
      <c r="D12" s="53">
        <f>G12+J12</f>
        <v>0</v>
      </c>
      <c r="E12" s="53">
        <f t="shared" si="0"/>
        <v>0</v>
      </c>
      <c r="F12" s="53">
        <f t="shared" si="0"/>
        <v>0</v>
      </c>
      <c r="G12" s="54"/>
      <c r="H12" s="54"/>
      <c r="I12" s="54"/>
      <c r="J12" s="54"/>
      <c r="K12" s="54"/>
      <c r="L12" s="54"/>
    </row>
    <row r="14" spans="1:12" ht="26.25" customHeight="1" x14ac:dyDescent="0.2">
      <c r="A14" s="162" t="s">
        <v>185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26.25" customHeight="1" x14ac:dyDescent="0.2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2" ht="26.25" customHeight="1" x14ac:dyDescent="0.2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ht="26.25" customHeight="1" x14ac:dyDescent="0.2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1:12" ht="26.25" customHeight="1" x14ac:dyDescent="0.2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1:12" ht="26.25" customHeight="1" x14ac:dyDescent="0.2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</sheetData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zoomScaleSheetLayoutView="115" workbookViewId="0">
      <selection activeCell="A3" sqref="A3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33.1640625" style="18" customWidth="1"/>
    <col min="4" max="4" width="21" style="18" customWidth="1"/>
    <col min="5" max="16384" width="9.33203125" style="18"/>
  </cols>
  <sheetData>
    <row r="1" spans="1:4" ht="21.75" customHeight="1" x14ac:dyDescent="0.2">
      <c r="A1" s="17" t="s">
        <v>0</v>
      </c>
      <c r="C1" s="20" t="s">
        <v>171</v>
      </c>
    </row>
    <row r="2" spans="1:4" ht="34.5" customHeight="1" x14ac:dyDescent="0.2">
      <c r="A2" s="164" t="s">
        <v>548</v>
      </c>
      <c r="B2" s="164"/>
      <c r="C2" s="164"/>
      <c r="D2" s="18" t="s">
        <v>186</v>
      </c>
    </row>
    <row r="3" spans="1:4" ht="45.75" customHeight="1" x14ac:dyDescent="0.2">
      <c r="A3" s="51" t="s">
        <v>20</v>
      </c>
      <c r="B3" s="55" t="s">
        <v>21</v>
      </c>
      <c r="C3" s="40" t="s">
        <v>172</v>
      </c>
    </row>
    <row r="4" spans="1:4" ht="20.65" customHeight="1" x14ac:dyDescent="0.2">
      <c r="A4" s="51" t="s">
        <v>31</v>
      </c>
      <c r="B4" s="51" t="s">
        <v>32</v>
      </c>
      <c r="C4" s="56" t="s">
        <v>33</v>
      </c>
    </row>
    <row r="5" spans="1:4" ht="22.5" customHeight="1" x14ac:dyDescent="0.2">
      <c r="A5" s="10" t="s">
        <v>59</v>
      </c>
      <c r="B5" s="52" t="s">
        <v>175</v>
      </c>
      <c r="C5" s="22"/>
    </row>
    <row r="6" spans="1:4" ht="22.5" customHeight="1" x14ac:dyDescent="0.2">
      <c r="A6" s="10" t="s">
        <v>60</v>
      </c>
      <c r="B6" s="52" t="s">
        <v>176</v>
      </c>
      <c r="C6" s="22"/>
    </row>
    <row r="7" spans="1:4" ht="22.5" customHeight="1" x14ac:dyDescent="0.2">
      <c r="A7" s="10" t="s">
        <v>173</v>
      </c>
      <c r="B7" s="52" t="s">
        <v>177</v>
      </c>
      <c r="C7" s="54"/>
    </row>
    <row r="8" spans="1:4" ht="22.5" customHeight="1" x14ac:dyDescent="0.2">
      <c r="A8" s="10" t="s">
        <v>174</v>
      </c>
      <c r="B8" s="52" t="s">
        <v>178</v>
      </c>
      <c r="C8" s="54"/>
    </row>
  </sheetData>
  <mergeCells count="1">
    <mergeCell ref="A2:C2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Index sheet</vt:lpstr>
      <vt:lpstr>заголов.</vt:lpstr>
      <vt:lpstr>цели, виды деят.</vt:lpstr>
      <vt:lpstr>услуги</vt:lpstr>
      <vt:lpstr>баланс.</vt:lpstr>
      <vt:lpstr>фин. сост.</vt:lpstr>
      <vt:lpstr>поступ. и вып.</vt:lpstr>
      <vt:lpstr>закупка ТРУ</vt:lpstr>
      <vt:lpstr>врем.</vt:lpstr>
      <vt:lpstr>спр.</vt:lpstr>
      <vt:lpstr>об. (210) 1</vt:lpstr>
      <vt:lpstr>об.(210) 2</vt:lpstr>
      <vt:lpstr>об. (210) 3</vt:lpstr>
      <vt:lpstr>об. (210) 4</vt:lpstr>
      <vt:lpstr>об. (220)</vt:lpstr>
      <vt:lpstr>об.(230)</vt:lpstr>
      <vt:lpstr>об. (240)</vt:lpstr>
      <vt:lpstr>об. (250)</vt:lpstr>
      <vt:lpstr>об. (260) 1</vt:lpstr>
      <vt:lpstr>об. (260) 2</vt:lpstr>
      <vt:lpstr>об. (260) 3</vt:lpstr>
      <vt:lpstr>об. (260) 4</vt:lpstr>
      <vt:lpstr>об. (260) 5</vt:lpstr>
      <vt:lpstr>об. (260) 6</vt:lpstr>
      <vt:lpstr>об. (260) 7</vt:lpstr>
      <vt:lpstr>об. (260) 8</vt:lpstr>
      <vt:lpstr>сведения о операциях</vt:lpstr>
      <vt:lpstr>___INDEX_SHEET___ASAP_Utilities</vt:lpstr>
      <vt:lpstr>баланс.!Заголовки_для_печати</vt:lpstr>
      <vt:lpstr>услуги!Заголовки_для_печати</vt:lpstr>
      <vt:lpstr>'фин. сост.'!Заголовки_для_печати</vt:lpstr>
      <vt:lpstr>врем.!Область_печати</vt:lpstr>
      <vt:lpstr>'закупка ТРУ'!Область_печати</vt:lpstr>
      <vt:lpstr>'поступ. и вып.'!Область_печати</vt:lpstr>
      <vt:lpstr>'сведения о операциях'!Область_печати</vt:lpstr>
      <vt:lpstr>спр.!Область_печати</vt:lpstr>
      <vt:lpstr>услуги!Область_печати</vt:lpstr>
      <vt:lpstr>'фин. сост.'!Область_печати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2018-01-05T18:21:40Z</cp:lastPrinted>
  <dcterms:created xsi:type="dcterms:W3CDTF">2006-09-16T00:00:00Z</dcterms:created>
  <dcterms:modified xsi:type="dcterms:W3CDTF">2019-02-06T08:29:25Z</dcterms:modified>
</cp:coreProperties>
</file>